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04" activeTab="0"/>
  </bookViews>
  <sheets>
    <sheet name="Drogi" sheetId="1" r:id="rId1"/>
    <sheet name="Socjal" sheetId="2" r:id="rId2"/>
    <sheet name="Edukacja" sheetId="3" r:id="rId3"/>
    <sheet name="Zdrowie" sheetId="4" r:id="rId4"/>
    <sheet name="Informatyka" sheetId="5" r:id="rId5"/>
    <sheet name="Administracja" sheetId="6" r:id="rId6"/>
    <sheet name="Bezpieczeństwo" sheetId="7" r:id="rId7"/>
    <sheet name="Zestawienie" sheetId="8" r:id="rId8"/>
    <sheet name="Razem" sheetId="9" r:id="rId9"/>
    <sheet name="Arkusz1" sheetId="10" state="hidden" r:id="rId10"/>
  </sheets>
  <definedNames>
    <definedName name="_xlnm.Print_Area" localSheetId="0">'Drogi'!$A$1:$L$174</definedName>
    <definedName name="_xlnm.Print_Area" localSheetId="3">'Zdrowie'!$A$1:$K$42</definedName>
    <definedName name="_xlnm.Print_Titles" localSheetId="0">'Drogi'!$4:$6</definedName>
    <definedName name="_xlnm.Print_Titles" localSheetId="2">'Edukacja'!$4:$6</definedName>
    <definedName name="_xlnm.Print_Titles" localSheetId="1">'Socjal'!$4:$6</definedName>
    <definedName name="_xlnm.Print_Titles" localSheetId="3">'Zdrowie'!$4:$6</definedName>
  </definedNames>
  <calcPr fullCalcOnLoad="1"/>
</workbook>
</file>

<file path=xl/sharedStrings.xml><?xml version="1.0" encoding="utf-8"?>
<sst xmlns="http://schemas.openxmlformats.org/spreadsheetml/2006/main" count="578" uniqueCount="127">
  <si>
    <t>L.p</t>
  </si>
  <si>
    <t>Nazwa zadania</t>
  </si>
  <si>
    <t>Nakłady na lata</t>
  </si>
  <si>
    <t>Przewidywane nakłady w latach  (w tys. zł)</t>
  </si>
  <si>
    <t>Razem</t>
  </si>
  <si>
    <t>budżet powiatu</t>
  </si>
  <si>
    <t>środki pomocowe</t>
  </si>
  <si>
    <t>inne</t>
  </si>
  <si>
    <t>Przebudowa mostu na rzece Białce         w miejscowości Koniawy</t>
  </si>
  <si>
    <t>inne (FOGR)</t>
  </si>
  <si>
    <t>Przebudowa dróg powiatowych Herby -Puszczew, Puszczew-Cisie, Blachownia -Łojki, Gorzelnia -Wyrazów, Łojki-Częstochowa</t>
  </si>
  <si>
    <t>Budowa chodnika w miejscowości Huta Stara B</t>
  </si>
  <si>
    <t>Przebudowa uzupełniającej sieci dróg powiatowych Subregionu Częstochowskiego tj. przebudowa  drogi powiatowej nr 1025 S (ul. Żwirki i Wigury) w m. Widzów</t>
  </si>
  <si>
    <t>Obwodnica drogi DK 1 na odcinku Poczesna – Wrzosowa</t>
  </si>
  <si>
    <t>Ogółem</t>
  </si>
  <si>
    <t>Źródła finansowania</t>
  </si>
  <si>
    <t>Poprawa spójności komunikacyjnej poprzez przebudowę kluczowych elementów sieci dróg powiatowych Subregionu Północnego/Częstochowskiego na odcinku   DW 494 -Praszczyki - Kałmuki - Hutka - Kłobuck - Kamyk - Ostrowy- Kuźnica Kiedrzyńska - Rybna - Kokawa - DW 483 i DK-1</t>
  </si>
  <si>
    <t>Przebudowa uzupełniającej sieci dróg powiatowych Subregionu Częstochowskiego tj. przebudowa  drogi powiatowej nr 1018 S Borowno (ul. Świerczewskiego) – Grabowa – do drogi krajowej Nr 1</t>
  </si>
  <si>
    <t>I. Inwestycje drogowe</t>
  </si>
  <si>
    <t>Infrastruktura ochrony zdrowia</t>
  </si>
  <si>
    <t>Wszystkie zadania</t>
  </si>
  <si>
    <t>III.  Infrastruktura edukacyjna</t>
  </si>
  <si>
    <t>Wykonanie przyłącza kanalizacyjnego do budynku LO w Kamienicy Polskiej</t>
  </si>
  <si>
    <t>II.  Infrastruktura społeczna</t>
  </si>
  <si>
    <t>Modernizacja i doposażenie pomieszczeń kuchennych w DPSTurów</t>
  </si>
  <si>
    <t>Modernizacja instalacji wodno-kanalizacyjnej i c.o. w DPS Turów</t>
  </si>
  <si>
    <t>Zakup samochodu towarowo-osobowego dla DPS Lelów</t>
  </si>
  <si>
    <t>Inwestycje drogowe</t>
  </si>
  <si>
    <t>Infrastruktura społeczna</t>
  </si>
  <si>
    <t>Infrastruktura edukacyjna</t>
  </si>
  <si>
    <t>IV. Infrastruktura ochrony zdrowia</t>
  </si>
  <si>
    <t>Zestawienie nakładów inwestycyjnych w latach 2007 - 2013</t>
  </si>
  <si>
    <t>Budowa boiska z nawierzchnią z trawy syntetycznej LO w Kamienicy Polskiej</t>
  </si>
  <si>
    <t>Modernizacja kotlowni c.o. w Zespole Szkół w Złotym Potoku  (projekt)</t>
  </si>
  <si>
    <t>Przebudowa uzupełniającej sieci dróg powiatowych Subregionu Częstochowskiego tj. przebudowa  drogi powiatowej nr 1007 S Siedlec – do gr.m. Częstochowa  i od gr. miasta Częstochowa – Jaskrów</t>
  </si>
  <si>
    <t>Poprawa stanu dróg kluczem                  do poprawy stanu gospodarki Subregionu Północnego</t>
  </si>
  <si>
    <t>Przebudowa ciągu komunikacyjnego       na odcinku Wygoda – Konopiska - Blachownia</t>
  </si>
  <si>
    <t>Przebudowa drogi powiatowej 1025 S      w miejscowości Borowno  ul.Sobieskigo</t>
  </si>
  <si>
    <t xml:space="preserve">Przebudowa uzupełniającej sieci dróg powiatowych Subregionu Częstochowskiego tj. przebudowa dróg powiatowych nr 1091 S i nr 1108                    - ul. Żeromskiego i Armii Ludowej                         w m. Koniecpol </t>
  </si>
  <si>
    <t>I</t>
  </si>
  <si>
    <t>II</t>
  </si>
  <si>
    <t>III</t>
  </si>
  <si>
    <t>IV</t>
  </si>
  <si>
    <t>Przebudowa drogi powiatowej nr 1028 S w m. Skrzydlów (budowa chodnika z nawierzchnią)</t>
  </si>
  <si>
    <t>Zadanie inwestycyjne na drogach powiatowych (m. inn. konkursy RPO)</t>
  </si>
  <si>
    <t>Przebudowa obiektów mostowych ze względu na stan techniczny</t>
  </si>
  <si>
    <t>Infrastruktura informatyczna</t>
  </si>
  <si>
    <t>Zakup profesjonalnego nośnika narzędzi- samochodu Unimog oraz innych maszyn, urządzeń i środków transportu do utrzymania dróg  dla potrzeb Powiatowego Zarządu Dróg</t>
  </si>
  <si>
    <t>Modernizacja dróg przy udziale środków Funduszu Ochrony Gruntów Rolnych</t>
  </si>
  <si>
    <t xml:space="preserve">inne </t>
  </si>
  <si>
    <t>Adaptacja pomieszczeń na pokój gościnny, łazienkę, pralnię, suszarnię, pokój do cichej nauki oraz zakup wyposażenia do cichej nauki - Dom Dziecka Chorzenice</t>
  </si>
  <si>
    <t>Zakup zmywarki w DPS Turów</t>
  </si>
  <si>
    <t>Modernizacja Pracowni Diagnostyki Obrazowej i zakup aparatów RTG w szpitalu w Blachowni</t>
  </si>
  <si>
    <t>Zakup urządzeń dla zwiększenia bezpieczeństwa zasilania energetycznego szpitala w Blachowni</t>
  </si>
  <si>
    <t>Zakup gastroskopu dla szpitala w Blachowni</t>
  </si>
  <si>
    <t>Projekt adaptacji pomieszczeń po rehabilitacji na gabinety Poradni Lekarskiej</t>
  </si>
  <si>
    <t>Rozbudowa infrastrktury sieci logicznej (infornatycznej) w szpitalu w Blachowni</t>
  </si>
  <si>
    <t>Budowa ciągu pieszo-rowerowego przy drodze powiatowej nr 1053 w miejscowości Starcza</t>
  </si>
  <si>
    <t>Zakup zmywarki i chłodni dla DPS Blachownia</t>
  </si>
  <si>
    <t>Modernizacja oczyszczalni ścieków       w Specjalnym Ośrodku Szkolno-Wychowawczym w Bogumiłku</t>
  </si>
  <si>
    <t>Zakup centrali telefonicznej dla szpitala w Blachowni</t>
  </si>
  <si>
    <t xml:space="preserve">Zakup zestawu monitoringu wizyjnego w ZS w Złotym Potoku </t>
  </si>
  <si>
    <t>Zakup sprzętu komputerowego i oprogramowania dla DPS Lelów</t>
  </si>
  <si>
    <t>Modernizacja i zakup wyposażenia pralni DPS Turów</t>
  </si>
  <si>
    <t>Modernizacja systemu cieplnego szpitala w Blachowni</t>
  </si>
  <si>
    <t>VII</t>
  </si>
  <si>
    <t>Administracja</t>
  </si>
  <si>
    <t>Termomodernizacja budynku administracyjno-gospodarczego Domu Dziecka w Chorzenicach</t>
  </si>
  <si>
    <t>Termomodernizacja budynku głównego w Domu Pomocy Społecznej w Turowie</t>
  </si>
  <si>
    <t>Modernizacja instalacji solarnej w Domu Pomocy Społecznej w Turowie</t>
  </si>
  <si>
    <t>Termomodernizacja budynku szkoły       Specjalnego Ośrodka Szkolno-Wychowawczego  w Bogumiłku</t>
  </si>
  <si>
    <t>Termomodernizacja budynków w obwodach drogowych nr 1 Rudniki, nr 2 Koniecpol, nr 3 Poczesna Powiatowego Zarządu Dróg w Częstochowie</t>
  </si>
  <si>
    <t>Termomodernizacja elewacji zewnętrznej w Starostwie Powiatowym w Częstochowie Placówka Zamiejscowa w Koniecpolu</t>
  </si>
  <si>
    <t>Przebudowa DP 1073 S m Czarny Las, dł.4,1 km</t>
  </si>
  <si>
    <t>Przebudowa DP 1036 S m. Wierzchowisko, dł. 2,7 km</t>
  </si>
  <si>
    <t>Przebudowa DP 1044S, 1069S, m. Turów, korekta łuku</t>
  </si>
  <si>
    <t>Przebudowa drogi powiatowej nr 1028S m. Skrzydlów ( budowa chodnika z nawierzchnią)</t>
  </si>
  <si>
    <t>Przebudowa dróg powiatowych Herby-Puszczew, Puszczew-Cisie, Blachownia-Łojki, Gorzelnia-Wyrazów, Łojki-Częstochowa</t>
  </si>
  <si>
    <t>Przebudowa uzupełniającej sieci dróg powiatowych Subregionu Częstochowskiego – przebudowa drogi powiatowej 1059 S DK 91 - Rudniki Nowe - Kościelec - DK-1 (konkurs RPO)</t>
  </si>
  <si>
    <t>Przebudowa DP 1051S, m. Aleksandria, ul. Gościnna</t>
  </si>
  <si>
    <t>Modernizacja pracowni zajęć praktycznych dla uczniów Zasadniczej Szkoły Zawodowej przy Zespole Szkół Ponadgimnazjalnych w Koniecpolu</t>
  </si>
  <si>
    <t xml:space="preserve"> Przebudowa budynku internatu Zespołu Szkół im. Władysława Szafera               ( Złoty Potok)</t>
  </si>
  <si>
    <t>Budowa i wyposażenie sali gimnastycznej dla szkół specjalnych: podstawowej, gimnazjum i ponadgimnazjalnej – przysposabiającej do pracy w Bogumiłku</t>
  </si>
  <si>
    <t>Przebudowa uzupełniającej sieci dróg powiatowych Subregionu Częstochowskiego tj. przebudowa  drogi powiatowej 1023 S Kamienica Polska – Romanów</t>
  </si>
  <si>
    <t>Poprawa połączenia pomiędzy DK-1 i planowaną A-1 poprzez przebudowę drogi powiatowej  1053S Starcza-DW908 ( konkurs RPO)</t>
  </si>
  <si>
    <t>Przebudowa klatki schodowej  oraz inne prace budowlane w budynku DPS Turów</t>
  </si>
  <si>
    <t xml:space="preserve"> </t>
  </si>
  <si>
    <t>VI</t>
  </si>
  <si>
    <t>Przebudowa DP 1088S Dąbrowa Zielona - Borowce (konkurs RPO)</t>
  </si>
  <si>
    <t>Przebudowa drogi powiatowej S 1000 Jamno-DK1 o długosci 1800 mb.</t>
  </si>
  <si>
    <t>Przebudowa drogi powiatowej S1090 Aleksandrów - DW 786 o długości 800 mb.</t>
  </si>
  <si>
    <t>Dofinansowanie zakupu strażackiego samochodu specjalistycznego</t>
  </si>
  <si>
    <t>Bezpieczeństwo publiczne i ochrona przeciwpożarowa</t>
  </si>
  <si>
    <t>Wykonanie przyłącza energii elektrycznej w Zespole Szkół Ponadgimnazjalnych w Koniecpolu</t>
  </si>
  <si>
    <t>Zakup ciągnika - kosiarki dla Zespołu Szkół Ponadgimnazjalnych w Koniecpolu</t>
  </si>
  <si>
    <t>Zakup samochodu mikrobus do przewozu osób niepełnosprawnych w Domu Dziecka we Wrzosowej</t>
  </si>
  <si>
    <t>Zakup samochodu mikrobus do przewozu osób niepełnosprawnych w Domu Dziecka w Chorzenicach</t>
  </si>
  <si>
    <t xml:space="preserve">Zakup samochodu mikrobus z windą do przewozu osób niepełnosprawnych w DPS w Blachowni </t>
  </si>
  <si>
    <t xml:space="preserve">Przebudowa mostu na DP1029S w m. Garnek </t>
  </si>
  <si>
    <t>Przebudowa skrzyżowania                      w miejscowości   Kokawa gmina Mykanów</t>
  </si>
  <si>
    <t>Zakup nieruchomości dla potrzeb Domu Dziecka we Wrzosowej</t>
  </si>
  <si>
    <t>Poprawa bezpieczeństwa na uzupełniającej sieci dróg - budowy chodnika i odwodnienia przy drodze DP 1057S Wrzosowa ul. Długa -  Huta Stara B ul. Główna (konkurs RPO)</t>
  </si>
  <si>
    <t>Zakup wieloczynnościowej drukarki</t>
  </si>
  <si>
    <t>inne (subwencja)</t>
  </si>
  <si>
    <t>Wykonanie systemu alarmowego, systemu kontroli dostępu oraz domofonu w pomieszczeniach wydzielonych w budynku Starostwa Powiatowego, jako strefa bezpieczeństwa</t>
  </si>
  <si>
    <t>Zakup kotłowni niskoemisyjnej z ZOZ Blachownia dla potrzeb Domu Dziecka Wrzosowa</t>
  </si>
  <si>
    <t>V. Infrastruktura Informatyczna</t>
  </si>
  <si>
    <t>VI. Administracja</t>
  </si>
  <si>
    <t>VII. Bezpieczeństwo publiczne i ochrona przeciwpożarowa</t>
  </si>
  <si>
    <t>Przebudowa drogi powiatowej nr 1046 Blachownia, ul. Sienkiewicza</t>
  </si>
  <si>
    <t>Budowa budynku administracyjno-socjalnego Obwodu Drogowo-Mostowego w Rudnikach</t>
  </si>
  <si>
    <t>Przebudowa uzupełniającej sieci dróg powiatowych Subregionu Częstochowskiego tj. przebudowa  dróg powiatowych  nr 1031 S od DK - 91 – Zberezka – Zawada i nr 1032 S Zawada – Konary – Pacierzów</t>
  </si>
  <si>
    <t>Zakup nieruchomości i praw wieczystego użytkowania gruntu na rzecz budżetu państwa</t>
  </si>
  <si>
    <t>Zakup sprzętu informatycznego, modernizacja i ochrona sieci w Starostwie Powiatowym oraz inne zakupy inwestycyjne</t>
  </si>
  <si>
    <t xml:space="preserve">E- Powiat Częstochowski. </t>
  </si>
  <si>
    <t>V</t>
  </si>
  <si>
    <t>inne(FOGR)</t>
  </si>
  <si>
    <t>Modernizacja boiska w Zespole Szkół im. W.Szafera w Złotym Potoku w ramach programu "Moje boisko - ORLIK 2012"</t>
  </si>
  <si>
    <t>Przebudowa DP 1025S m Borowno, ul. Sobieskiego ( od ul. Cmentarnej do ul.Jasnej)</t>
  </si>
  <si>
    <t>Zakup maszyn, urządzeń i środków transportu do utrzymania dróg dla potrzeb Powiatowego Zarządu Dróg</t>
  </si>
  <si>
    <t xml:space="preserve">Wieloletni Plan Inwestycyjny Powiatu Częstochowskiego 2007-2013    </t>
  </si>
  <si>
    <t>Modernizacja i zakupy inwestycyjne w ZOZ w Blachowni</t>
  </si>
  <si>
    <t>Przebudowa mostu tymczasowego na most klasy A przy DP 1027 S w m. Kocin Stary</t>
  </si>
  <si>
    <t>Modernizacja drogi powiatowej S 1103 Wąsosz - Gródek o dł. 2,5 km.</t>
  </si>
  <si>
    <t>Zakup nowych lub uzupełniających licencji programów do prowadzenia zasobu geodezyjno-kartograficznego</t>
  </si>
  <si>
    <t>Zakup wielofunkcyjnego urządzenia skanująco-kopiującego formatu A-O dla Wydziału Geodezji, Kartografii, Katastru i Gospodarki Nieruchomościami</t>
  </si>
  <si>
    <t>Zakup dwóch zestawów komputerowych i notbooka dla Wydziału Geodezji, Kartografii, Katastru i Gospodarki Nieruchomościami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</si>
</sst>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#,##0.000"/>
    <numFmt numFmtId="170" formatCode="0.000"/>
    <numFmt numFmtId="171" formatCode="[$-415]d\ mmmm\ yyyy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thick"/>
    </border>
    <border>
      <left style="thin"/>
      <right style="medium"/>
      <top style="dotted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vertical="top"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7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2" fillId="0" borderId="29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5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4" fontId="6" fillId="0" borderId="29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/>
    </xf>
    <xf numFmtId="4" fontId="6" fillId="0" borderId="2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6" fillId="0" borderId="33" xfId="0" applyFont="1" applyBorder="1" applyAlignment="1">
      <alignment/>
    </xf>
    <xf numFmtId="0" fontId="2" fillId="0" borderId="34" xfId="0" applyFont="1" applyBorder="1" applyAlignment="1">
      <alignment/>
    </xf>
    <xf numFmtId="4" fontId="2" fillId="0" borderId="24" xfId="0" applyNumberFormat="1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4" fontId="2" fillId="0" borderId="38" xfId="0" applyNumberFormat="1" applyFont="1" applyBorder="1" applyAlignment="1">
      <alignment horizontal="right" vertical="center"/>
    </xf>
    <xf numFmtId="4" fontId="2" fillId="0" borderId="39" xfId="0" applyNumberFormat="1" applyFont="1" applyBorder="1" applyAlignment="1">
      <alignment horizontal="right" vertical="center"/>
    </xf>
    <xf numFmtId="4" fontId="2" fillId="0" borderId="4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42" xfId="0" applyNumberFormat="1" applyFont="1" applyBorder="1" applyAlignment="1">
      <alignment horizontal="right" vertical="center"/>
    </xf>
    <xf numFmtId="4" fontId="2" fillId="0" borderId="43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44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45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46" xfId="0" applyNumberFormat="1" applyFont="1" applyBorder="1" applyAlignment="1">
      <alignment horizontal="right" vertical="center"/>
    </xf>
    <xf numFmtId="4" fontId="2" fillId="0" borderId="47" xfId="0" applyNumberFormat="1" applyFont="1" applyBorder="1" applyAlignment="1">
      <alignment horizontal="right" vertical="center"/>
    </xf>
    <xf numFmtId="4" fontId="2" fillId="0" borderId="39" xfId="0" applyNumberFormat="1" applyFont="1" applyBorder="1" applyAlignment="1">
      <alignment horizontal="right" vertical="top"/>
    </xf>
    <xf numFmtId="4" fontId="2" fillId="0" borderId="42" xfId="0" applyNumberFormat="1" applyFont="1" applyBorder="1" applyAlignment="1">
      <alignment horizontal="right" vertical="top"/>
    </xf>
    <xf numFmtId="4" fontId="2" fillId="0" borderId="43" xfId="0" applyNumberFormat="1" applyFont="1" applyBorder="1" applyAlignment="1">
      <alignment horizontal="right" vertical="top"/>
    </xf>
    <xf numFmtId="4" fontId="2" fillId="0" borderId="48" xfId="0" applyNumberFormat="1" applyFont="1" applyBorder="1" applyAlignment="1">
      <alignment horizontal="right" vertical="center"/>
    </xf>
    <xf numFmtId="4" fontId="2" fillId="0" borderId="49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44" xfId="0" applyNumberFormat="1" applyFont="1" applyBorder="1" applyAlignment="1">
      <alignment horizontal="right" vertical="top"/>
    </xf>
    <xf numFmtId="4" fontId="2" fillId="0" borderId="38" xfId="0" applyNumberFormat="1" applyFont="1" applyBorder="1" applyAlignment="1">
      <alignment horizontal="right" vertical="top"/>
    </xf>
    <xf numFmtId="4" fontId="2" fillId="0" borderId="48" xfId="0" applyNumberFormat="1" applyFont="1" applyBorder="1" applyAlignment="1">
      <alignment horizontal="right" vertical="top"/>
    </xf>
    <xf numFmtId="4" fontId="2" fillId="0" borderId="49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4" fontId="2" fillId="0" borderId="42" xfId="0" applyNumberFormat="1" applyFont="1" applyBorder="1" applyAlignment="1">
      <alignment/>
    </xf>
    <xf numFmtId="4" fontId="2" fillId="0" borderId="43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44" xfId="0" applyNumberFormat="1" applyFont="1" applyBorder="1" applyAlignment="1">
      <alignment/>
    </xf>
    <xf numFmtId="4" fontId="2" fillId="0" borderId="45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41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4" fontId="2" fillId="0" borderId="47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50" xfId="0" applyNumberFormat="1" applyFont="1" applyBorder="1" applyAlignment="1">
      <alignment/>
    </xf>
    <xf numFmtId="4" fontId="2" fillId="0" borderId="51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52" xfId="0" applyNumberFormat="1" applyFont="1" applyBorder="1" applyAlignment="1">
      <alignment/>
    </xf>
    <xf numFmtId="4" fontId="2" fillId="0" borderId="53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54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2" fillId="0" borderId="55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2" fillId="0" borderId="56" xfId="0" applyNumberFormat="1" applyFont="1" applyBorder="1" applyAlignment="1">
      <alignment/>
    </xf>
    <xf numFmtId="4" fontId="2" fillId="0" borderId="57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" fontId="2" fillId="0" borderId="58" xfId="0" applyNumberFormat="1" applyFont="1" applyBorder="1" applyAlignment="1">
      <alignment/>
    </xf>
    <xf numFmtId="4" fontId="2" fillId="0" borderId="33" xfId="0" applyNumberFormat="1" applyFont="1" applyBorder="1" applyAlignment="1">
      <alignment horizontal="right" vertical="center"/>
    </xf>
    <xf numFmtId="4" fontId="2" fillId="0" borderId="55" xfId="0" applyNumberFormat="1" applyFont="1" applyBorder="1" applyAlignment="1">
      <alignment horizontal="right" vertical="center"/>
    </xf>
    <xf numFmtId="4" fontId="6" fillId="0" borderId="37" xfId="0" applyNumberFormat="1" applyFont="1" applyBorder="1" applyAlignment="1">
      <alignment horizontal="right" vertical="center"/>
    </xf>
    <xf numFmtId="4" fontId="6" fillId="0" borderId="25" xfId="0" applyNumberFormat="1" applyFont="1" applyBorder="1" applyAlignment="1">
      <alignment horizontal="right" vertical="center"/>
    </xf>
    <xf numFmtId="4" fontId="2" fillId="0" borderId="58" xfId="0" applyNumberFormat="1" applyFont="1" applyBorder="1" applyAlignment="1">
      <alignment horizontal="right" vertical="center"/>
    </xf>
    <xf numFmtId="4" fontId="6" fillId="0" borderId="33" xfId="0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4" fontId="6" fillId="0" borderId="59" xfId="0" applyNumberFormat="1" applyFont="1" applyBorder="1" applyAlignment="1">
      <alignment/>
    </xf>
    <xf numFmtId="4" fontId="6" fillId="0" borderId="55" xfId="0" applyNumberFormat="1" applyFont="1" applyBorder="1" applyAlignment="1">
      <alignment/>
    </xf>
    <xf numFmtId="0" fontId="1" fillId="0" borderId="6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61" xfId="0" applyFont="1" applyBorder="1" applyAlignment="1">
      <alignment/>
    </xf>
    <xf numFmtId="4" fontId="2" fillId="0" borderId="61" xfId="0" applyNumberFormat="1" applyFont="1" applyBorder="1" applyAlignment="1">
      <alignment/>
    </xf>
    <xf numFmtId="4" fontId="2" fillId="0" borderId="62" xfId="0" applyNumberFormat="1" applyFont="1" applyBorder="1" applyAlignment="1">
      <alignment/>
    </xf>
    <xf numFmtId="0" fontId="2" fillId="0" borderId="39" xfId="0" applyFont="1" applyBorder="1" applyAlignment="1">
      <alignment/>
    </xf>
    <xf numFmtId="4" fontId="2" fillId="0" borderId="59" xfId="0" applyNumberFormat="1" applyFont="1" applyBorder="1" applyAlignment="1">
      <alignment/>
    </xf>
    <xf numFmtId="4" fontId="2" fillId="0" borderId="63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4" xfId="0" applyNumberFormat="1" applyFont="1" applyBorder="1" applyAlignment="1">
      <alignment horizontal="right" vertical="center"/>
    </xf>
    <xf numFmtId="4" fontId="2" fillId="0" borderId="64" xfId="0" applyNumberFormat="1" applyFont="1" applyBorder="1" applyAlignment="1">
      <alignment horizontal="right" vertical="center"/>
    </xf>
    <xf numFmtId="4" fontId="2" fillId="0" borderId="65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2" fillId="0" borderId="66" xfId="0" applyFont="1" applyBorder="1" applyAlignment="1">
      <alignment/>
    </xf>
    <xf numFmtId="4" fontId="2" fillId="0" borderId="66" xfId="0" applyNumberFormat="1" applyFont="1" applyBorder="1" applyAlignment="1">
      <alignment/>
    </xf>
    <xf numFmtId="4" fontId="2" fillId="0" borderId="67" xfId="0" applyNumberFormat="1" applyFont="1" applyBorder="1" applyAlignment="1">
      <alignment/>
    </xf>
    <xf numFmtId="0" fontId="12" fillId="0" borderId="0" xfId="0" applyFont="1" applyAlignment="1">
      <alignment/>
    </xf>
    <xf numFmtId="169" fontId="2" fillId="0" borderId="38" xfId="0" applyNumberFormat="1" applyFont="1" applyBorder="1" applyAlignment="1">
      <alignment horizontal="right" vertical="center"/>
    </xf>
    <xf numFmtId="169" fontId="2" fillId="0" borderId="13" xfId="0" applyNumberFormat="1" applyFont="1" applyBorder="1" applyAlignment="1">
      <alignment horizontal="right" vertical="center"/>
    </xf>
    <xf numFmtId="169" fontId="2" fillId="0" borderId="48" xfId="0" applyNumberFormat="1" applyFont="1" applyBorder="1" applyAlignment="1">
      <alignment horizontal="right" vertical="center"/>
    </xf>
    <xf numFmtId="169" fontId="2" fillId="0" borderId="29" xfId="0" applyNumberFormat="1" applyFont="1" applyBorder="1" applyAlignment="1">
      <alignment horizontal="right" vertical="center"/>
    </xf>
    <xf numFmtId="169" fontId="2" fillId="0" borderId="23" xfId="0" applyNumberFormat="1" applyFont="1" applyBorder="1" applyAlignment="1">
      <alignment horizontal="right" vertical="center"/>
    </xf>
    <xf numFmtId="169" fontId="6" fillId="0" borderId="23" xfId="0" applyNumberFormat="1" applyFont="1" applyBorder="1" applyAlignment="1">
      <alignment horizontal="right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2" fillId="0" borderId="68" xfId="0" applyNumberFormat="1" applyFont="1" applyBorder="1" applyAlignment="1">
      <alignment horizontal="center" vertical="center" wrapText="1"/>
    </xf>
    <xf numFmtId="1" fontId="2" fillId="0" borderId="69" xfId="0" applyNumberFormat="1" applyFont="1" applyBorder="1" applyAlignment="1">
      <alignment horizontal="center" vertical="center" wrapText="1"/>
    </xf>
    <xf numFmtId="1" fontId="2" fillId="0" borderId="72" xfId="0" applyNumberFormat="1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8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showZeros="0" tabSelected="1" view="pageBreakPreview" zoomScaleSheetLayoutView="100" zoomScalePageLayoutView="0" workbookViewId="0" topLeftCell="A1">
      <selection activeCell="L28" sqref="L28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  <col min="4" max="4" width="13.140625" style="0" customWidth="1"/>
    <col min="7" max="7" width="9.421875" style="0" customWidth="1"/>
    <col min="8" max="8" width="10.00390625" style="0" bestFit="1" customWidth="1"/>
    <col min="12" max="12" width="12.00390625" style="0" customWidth="1"/>
  </cols>
  <sheetData>
    <row r="1" spans="3:11" ht="14.25">
      <c r="C1" s="32" t="s">
        <v>86</v>
      </c>
      <c r="D1" s="146" t="s">
        <v>120</v>
      </c>
      <c r="E1" s="146"/>
      <c r="F1" s="146"/>
      <c r="G1" s="146"/>
      <c r="H1" s="146"/>
      <c r="I1" s="146"/>
      <c r="J1" s="146"/>
      <c r="K1" s="146"/>
    </row>
    <row r="2" spans="1:4" ht="18.75">
      <c r="A2" s="17" t="s">
        <v>18</v>
      </c>
      <c r="B2" s="17"/>
      <c r="D2" s="53"/>
    </row>
    <row r="3" ht="13.5" thickBot="1"/>
    <row r="4" spans="1:11" ht="15.75">
      <c r="A4" s="179" t="s">
        <v>0</v>
      </c>
      <c r="B4" s="183" t="s">
        <v>1</v>
      </c>
      <c r="C4" s="187" t="s">
        <v>15</v>
      </c>
      <c r="D4" s="185" t="s">
        <v>2</v>
      </c>
      <c r="E4" s="181" t="s">
        <v>3</v>
      </c>
      <c r="F4" s="181"/>
      <c r="G4" s="181"/>
      <c r="H4" s="181"/>
      <c r="I4" s="181"/>
      <c r="J4" s="181"/>
      <c r="K4" s="182"/>
    </row>
    <row r="5" spans="1:11" ht="15.75">
      <c r="A5" s="180"/>
      <c r="B5" s="184"/>
      <c r="C5" s="188"/>
      <c r="D5" s="186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 customHeight="1">
      <c r="A6" s="5">
        <v>1</v>
      </c>
      <c r="B6" s="1">
        <v>2</v>
      </c>
      <c r="C6" s="3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53">
        <v>1</v>
      </c>
      <c r="B7" s="171" t="s">
        <v>8</v>
      </c>
      <c r="C7" s="11" t="s">
        <v>4</v>
      </c>
      <c r="D7" s="58">
        <f>SUM(E7:K7)</f>
        <v>356.3</v>
      </c>
      <c r="E7" s="58">
        <v>356.3</v>
      </c>
      <c r="F7" s="58">
        <f aca="true" t="shared" si="0" ref="F7:K7">SUM(F8:F10)</f>
        <v>0</v>
      </c>
      <c r="G7" s="58">
        <f t="shared" si="0"/>
        <v>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9">
        <f t="shared" si="0"/>
        <v>0</v>
      </c>
    </row>
    <row r="8" spans="1:11" ht="12.75">
      <c r="A8" s="159"/>
      <c r="B8" s="172"/>
      <c r="C8" s="4" t="s">
        <v>5</v>
      </c>
      <c r="D8" s="42">
        <f>SUM(E8:K8)</f>
        <v>356.3</v>
      </c>
      <c r="E8" s="42">
        <v>356.3</v>
      </c>
      <c r="F8" s="42"/>
      <c r="G8" s="42"/>
      <c r="H8" s="42"/>
      <c r="I8" s="42"/>
      <c r="J8" s="42"/>
      <c r="K8" s="60"/>
    </row>
    <row r="9" spans="1:11" ht="12.75">
      <c r="A9" s="159"/>
      <c r="B9" s="172"/>
      <c r="C9" s="4" t="s">
        <v>6</v>
      </c>
      <c r="D9" s="41">
        <f>SUM(E9:K9)</f>
        <v>0</v>
      </c>
      <c r="E9" s="42"/>
      <c r="F9" s="42"/>
      <c r="G9" s="42"/>
      <c r="H9" s="42"/>
      <c r="I9" s="42"/>
      <c r="J9" s="42"/>
      <c r="K9" s="61"/>
    </row>
    <row r="10" spans="1:11" ht="12.75">
      <c r="A10" s="160"/>
      <c r="B10" s="175"/>
      <c r="C10" s="20" t="s">
        <v>7</v>
      </c>
      <c r="D10" s="62">
        <f>SUM(E10:K10)</f>
        <v>0</v>
      </c>
      <c r="E10" s="63"/>
      <c r="F10" s="63"/>
      <c r="G10" s="63"/>
      <c r="H10" s="63"/>
      <c r="I10" s="63"/>
      <c r="J10" s="63"/>
      <c r="K10" s="64"/>
    </row>
    <row r="11" spans="1:11" ht="12.75">
      <c r="A11" s="153">
        <v>2</v>
      </c>
      <c r="B11" s="171" t="s">
        <v>48</v>
      </c>
      <c r="C11" s="10" t="s">
        <v>4</v>
      </c>
      <c r="D11" s="65">
        <f aca="true" t="shared" si="1" ref="D11:D82">SUM(E11:K11)</f>
        <v>673.6</v>
      </c>
      <c r="E11" s="65">
        <v>673.6</v>
      </c>
      <c r="F11" s="65">
        <f aca="true" t="shared" si="2" ref="F11:K11">SUM(F12:F14)</f>
        <v>0</v>
      </c>
      <c r="G11" s="65">
        <f t="shared" si="2"/>
        <v>0</v>
      </c>
      <c r="H11" s="65">
        <f t="shared" si="2"/>
        <v>0</v>
      </c>
      <c r="I11" s="65">
        <f t="shared" si="2"/>
        <v>0</v>
      </c>
      <c r="J11" s="65">
        <f t="shared" si="2"/>
        <v>0</v>
      </c>
      <c r="K11" s="59">
        <f t="shared" si="2"/>
        <v>0</v>
      </c>
    </row>
    <row r="12" spans="1:11" ht="12.75">
      <c r="A12" s="159"/>
      <c r="B12" s="172"/>
      <c r="C12" s="10" t="s">
        <v>5</v>
      </c>
      <c r="D12" s="62">
        <f t="shared" si="1"/>
        <v>485.6</v>
      </c>
      <c r="E12" s="62">
        <v>485.6</v>
      </c>
      <c r="F12" s="62"/>
      <c r="G12" s="62"/>
      <c r="H12" s="62"/>
      <c r="I12" s="62"/>
      <c r="J12" s="62"/>
      <c r="K12" s="60"/>
    </row>
    <row r="13" spans="1:11" ht="12.75">
      <c r="A13" s="159"/>
      <c r="B13" s="172"/>
      <c r="C13" s="10" t="s">
        <v>6</v>
      </c>
      <c r="D13" s="42">
        <f t="shared" si="1"/>
        <v>0</v>
      </c>
      <c r="E13" s="42"/>
      <c r="F13" s="42"/>
      <c r="G13" s="42"/>
      <c r="H13" s="42"/>
      <c r="I13" s="42"/>
      <c r="J13" s="42"/>
      <c r="K13" s="61"/>
    </row>
    <row r="14" spans="1:11" ht="12.75">
      <c r="A14" s="160"/>
      <c r="B14" s="175"/>
      <c r="C14" s="14" t="s">
        <v>9</v>
      </c>
      <c r="D14" s="66">
        <f t="shared" si="1"/>
        <v>188</v>
      </c>
      <c r="E14" s="66">
        <v>188</v>
      </c>
      <c r="F14" s="66"/>
      <c r="G14" s="66"/>
      <c r="H14" s="66"/>
      <c r="I14" s="66"/>
      <c r="J14" s="66"/>
      <c r="K14" s="64"/>
    </row>
    <row r="15" spans="1:11" ht="12.75">
      <c r="A15" s="153">
        <v>3</v>
      </c>
      <c r="B15" s="171" t="s">
        <v>37</v>
      </c>
      <c r="C15" s="10" t="s">
        <v>4</v>
      </c>
      <c r="D15" s="41">
        <f t="shared" si="1"/>
        <v>622.2</v>
      </c>
      <c r="E15" s="41">
        <f aca="true" t="shared" si="3" ref="E15:K15">SUM(E16:E18)</f>
        <v>622.2</v>
      </c>
      <c r="F15" s="41">
        <f t="shared" si="3"/>
        <v>0</v>
      </c>
      <c r="G15" s="67">
        <f t="shared" si="3"/>
        <v>0</v>
      </c>
      <c r="H15" s="41">
        <f t="shared" si="3"/>
        <v>0</v>
      </c>
      <c r="I15" s="67">
        <f t="shared" si="3"/>
        <v>0</v>
      </c>
      <c r="J15" s="41">
        <f t="shared" si="3"/>
        <v>0</v>
      </c>
      <c r="K15" s="68">
        <f t="shared" si="3"/>
        <v>0</v>
      </c>
    </row>
    <row r="16" spans="1:11" ht="12.75">
      <c r="A16" s="159"/>
      <c r="B16" s="172"/>
      <c r="C16" s="10" t="s">
        <v>5</v>
      </c>
      <c r="D16" s="42">
        <f t="shared" si="1"/>
        <v>311.1</v>
      </c>
      <c r="E16" s="42">
        <v>311.1</v>
      </c>
      <c r="F16" s="42"/>
      <c r="G16" s="69"/>
      <c r="H16" s="42"/>
      <c r="I16" s="69"/>
      <c r="J16" s="42"/>
      <c r="K16" s="70"/>
    </row>
    <row r="17" spans="1:11" ht="12.75">
      <c r="A17" s="159"/>
      <c r="B17" s="172"/>
      <c r="C17" s="10" t="s">
        <v>6</v>
      </c>
      <c r="D17" s="41">
        <f t="shared" si="1"/>
        <v>0</v>
      </c>
      <c r="E17" s="41"/>
      <c r="F17" s="41"/>
      <c r="G17" s="67"/>
      <c r="H17" s="41"/>
      <c r="I17" s="67"/>
      <c r="J17" s="41"/>
      <c r="K17" s="68"/>
    </row>
    <row r="18" spans="1:11" ht="12.75">
      <c r="A18" s="160"/>
      <c r="B18" s="175"/>
      <c r="C18" s="10" t="s">
        <v>7</v>
      </c>
      <c r="D18" s="63">
        <f t="shared" si="1"/>
        <v>311.1</v>
      </c>
      <c r="E18" s="63">
        <v>311.1</v>
      </c>
      <c r="F18" s="63"/>
      <c r="G18" s="71"/>
      <c r="H18" s="63"/>
      <c r="I18" s="71"/>
      <c r="J18" s="63"/>
      <c r="K18" s="72"/>
    </row>
    <row r="19" spans="1:11" ht="12.75">
      <c r="A19" s="153">
        <v>4</v>
      </c>
      <c r="B19" s="171" t="s">
        <v>57</v>
      </c>
      <c r="C19" s="15" t="s">
        <v>4</v>
      </c>
      <c r="D19" s="41">
        <f t="shared" si="1"/>
        <v>29.3</v>
      </c>
      <c r="E19" s="41">
        <v>29.3</v>
      </c>
      <c r="F19" s="41">
        <f aca="true" t="shared" si="4" ref="F19:K19">SUM(F20:F22)</f>
        <v>0</v>
      </c>
      <c r="G19" s="67">
        <f t="shared" si="4"/>
        <v>0</v>
      </c>
      <c r="H19" s="41">
        <f t="shared" si="4"/>
        <v>0</v>
      </c>
      <c r="I19" s="67">
        <f t="shared" si="4"/>
        <v>0</v>
      </c>
      <c r="J19" s="41">
        <f t="shared" si="4"/>
        <v>0</v>
      </c>
      <c r="K19" s="68">
        <f t="shared" si="4"/>
        <v>0</v>
      </c>
    </row>
    <row r="20" spans="1:11" ht="12.75">
      <c r="A20" s="159"/>
      <c r="B20" s="172"/>
      <c r="C20" s="10" t="s">
        <v>5</v>
      </c>
      <c r="D20" s="42">
        <f t="shared" si="1"/>
        <v>0</v>
      </c>
      <c r="E20" s="42"/>
      <c r="F20" s="42">
        <f aca="true" t="shared" si="5" ref="F20:K21">SUM(F21:F23)</f>
        <v>0</v>
      </c>
      <c r="G20" s="69">
        <f t="shared" si="5"/>
        <v>0</v>
      </c>
      <c r="H20" s="42">
        <f t="shared" si="5"/>
        <v>0</v>
      </c>
      <c r="I20" s="69">
        <f t="shared" si="5"/>
        <v>0</v>
      </c>
      <c r="J20" s="42">
        <f t="shared" si="5"/>
        <v>0</v>
      </c>
      <c r="K20" s="70">
        <f t="shared" si="5"/>
        <v>0</v>
      </c>
    </row>
    <row r="21" spans="1:11" ht="12.75">
      <c r="A21" s="159"/>
      <c r="B21" s="172"/>
      <c r="C21" s="10" t="s">
        <v>6</v>
      </c>
      <c r="D21" s="42">
        <f t="shared" si="1"/>
        <v>0</v>
      </c>
      <c r="E21" s="42"/>
      <c r="F21" s="42">
        <f t="shared" si="5"/>
        <v>0</v>
      </c>
      <c r="G21" s="69">
        <f t="shared" si="5"/>
        <v>0</v>
      </c>
      <c r="H21" s="42">
        <f t="shared" si="5"/>
        <v>0</v>
      </c>
      <c r="I21" s="69">
        <f t="shared" si="5"/>
        <v>0</v>
      </c>
      <c r="J21" s="42">
        <f t="shared" si="5"/>
        <v>0</v>
      </c>
      <c r="K21" s="70">
        <f t="shared" si="5"/>
        <v>0</v>
      </c>
    </row>
    <row r="22" spans="1:11" ht="12.75">
      <c r="A22" s="160"/>
      <c r="B22" s="175"/>
      <c r="C22" s="14" t="s">
        <v>49</v>
      </c>
      <c r="D22" s="66">
        <f>+SUM(E22:K22)</f>
        <v>29.3</v>
      </c>
      <c r="E22" s="66">
        <v>29.3</v>
      </c>
      <c r="F22" s="66">
        <f aca="true" t="shared" si="6" ref="F22:K22">SUM(F23:F25)</f>
        <v>0</v>
      </c>
      <c r="G22" s="73">
        <f t="shared" si="6"/>
        <v>0</v>
      </c>
      <c r="H22" s="66">
        <f t="shared" si="6"/>
        <v>0</v>
      </c>
      <c r="I22" s="73">
        <f t="shared" si="6"/>
        <v>0</v>
      </c>
      <c r="J22" s="66">
        <f t="shared" si="6"/>
        <v>0</v>
      </c>
      <c r="K22" s="74">
        <f t="shared" si="6"/>
        <v>0</v>
      </c>
    </row>
    <row r="23" spans="1:11" ht="12.75">
      <c r="A23" s="153">
        <v>5</v>
      </c>
      <c r="B23" s="171" t="s">
        <v>10</v>
      </c>
      <c r="C23" s="10" t="s">
        <v>4</v>
      </c>
      <c r="D23" s="41">
        <f t="shared" si="1"/>
        <v>3402.1</v>
      </c>
      <c r="E23" s="41">
        <v>3402.1</v>
      </c>
      <c r="F23" s="41">
        <f aca="true" t="shared" si="7" ref="F23:K23">SUM(F24:F26)</f>
        <v>0</v>
      </c>
      <c r="G23" s="67">
        <f t="shared" si="7"/>
        <v>0</v>
      </c>
      <c r="H23" s="41">
        <f t="shared" si="7"/>
        <v>0</v>
      </c>
      <c r="I23" s="67">
        <f t="shared" si="7"/>
        <v>0</v>
      </c>
      <c r="J23" s="41">
        <f t="shared" si="7"/>
        <v>0</v>
      </c>
      <c r="K23" s="68">
        <f t="shared" si="7"/>
        <v>0</v>
      </c>
    </row>
    <row r="24" spans="1:11" ht="12.75">
      <c r="A24" s="159"/>
      <c r="B24" s="172"/>
      <c r="C24" s="10" t="s">
        <v>5</v>
      </c>
      <c r="D24" s="42">
        <f t="shared" si="1"/>
        <v>1871.1</v>
      </c>
      <c r="E24" s="42">
        <v>1871.1</v>
      </c>
      <c r="F24" s="42"/>
      <c r="G24" s="69"/>
      <c r="H24" s="42"/>
      <c r="I24" s="69"/>
      <c r="J24" s="42"/>
      <c r="K24" s="70"/>
    </row>
    <row r="25" spans="1:11" ht="12.75">
      <c r="A25" s="159"/>
      <c r="B25" s="172"/>
      <c r="C25" s="10" t="s">
        <v>6</v>
      </c>
      <c r="D25" s="42">
        <f t="shared" si="1"/>
        <v>0</v>
      </c>
      <c r="E25" s="42"/>
      <c r="F25" s="42"/>
      <c r="G25" s="69"/>
      <c r="H25" s="42"/>
      <c r="I25" s="69"/>
      <c r="J25" s="42"/>
      <c r="K25" s="70"/>
    </row>
    <row r="26" spans="1:11" ht="12.75">
      <c r="A26" s="160"/>
      <c r="B26" s="175"/>
      <c r="C26" s="10" t="s">
        <v>7</v>
      </c>
      <c r="D26" s="66">
        <f t="shared" si="1"/>
        <v>1531</v>
      </c>
      <c r="E26" s="41">
        <v>1531</v>
      </c>
      <c r="F26" s="41"/>
      <c r="G26" s="67"/>
      <c r="H26" s="41"/>
      <c r="I26" s="67"/>
      <c r="J26" s="41"/>
      <c r="K26" s="68"/>
    </row>
    <row r="27" spans="1:11" ht="12.75">
      <c r="A27" s="153">
        <v>6</v>
      </c>
      <c r="B27" s="171" t="s">
        <v>11</v>
      </c>
      <c r="C27" s="15" t="s">
        <v>4</v>
      </c>
      <c r="D27" s="41">
        <f t="shared" si="1"/>
        <v>500</v>
      </c>
      <c r="E27" s="75">
        <f aca="true" t="shared" si="8" ref="E27:K27">SUM(E28:E30)</f>
        <v>500</v>
      </c>
      <c r="F27" s="65">
        <f t="shared" si="8"/>
        <v>0</v>
      </c>
      <c r="G27" s="75">
        <f t="shared" si="8"/>
        <v>0</v>
      </c>
      <c r="H27" s="65">
        <f t="shared" si="8"/>
        <v>0</v>
      </c>
      <c r="I27" s="75">
        <f t="shared" si="8"/>
        <v>0</v>
      </c>
      <c r="J27" s="65">
        <f t="shared" si="8"/>
        <v>0</v>
      </c>
      <c r="K27" s="76">
        <f t="shared" si="8"/>
        <v>0</v>
      </c>
    </row>
    <row r="28" spans="1:11" ht="12.75">
      <c r="A28" s="159"/>
      <c r="B28" s="172"/>
      <c r="C28" s="10" t="s">
        <v>5</v>
      </c>
      <c r="D28" s="42">
        <f t="shared" si="1"/>
        <v>100</v>
      </c>
      <c r="E28" s="69">
        <v>100</v>
      </c>
      <c r="F28" s="42"/>
      <c r="G28" s="69"/>
      <c r="H28" s="42"/>
      <c r="I28" s="69"/>
      <c r="J28" s="42"/>
      <c r="K28" s="70"/>
    </row>
    <row r="29" spans="1:11" ht="12.75">
      <c r="A29" s="159"/>
      <c r="B29" s="172"/>
      <c r="C29" s="10" t="s">
        <v>6</v>
      </c>
      <c r="D29" s="42">
        <f t="shared" si="1"/>
        <v>0</v>
      </c>
      <c r="E29" s="69"/>
      <c r="F29" s="42"/>
      <c r="G29" s="69"/>
      <c r="H29" s="42"/>
      <c r="I29" s="69"/>
      <c r="J29" s="42"/>
      <c r="K29" s="70"/>
    </row>
    <row r="30" spans="1:11" ht="11.25" customHeight="1">
      <c r="A30" s="160"/>
      <c r="B30" s="175"/>
      <c r="C30" s="14" t="s">
        <v>7</v>
      </c>
      <c r="D30" s="66">
        <f t="shared" si="1"/>
        <v>400</v>
      </c>
      <c r="E30" s="73">
        <v>400</v>
      </c>
      <c r="F30" s="66"/>
      <c r="G30" s="73"/>
      <c r="H30" s="66"/>
      <c r="I30" s="73"/>
      <c r="J30" s="66"/>
      <c r="K30" s="74"/>
    </row>
    <row r="31" spans="1:11" ht="12.75">
      <c r="A31" s="153">
        <v>7</v>
      </c>
      <c r="B31" s="171" t="s">
        <v>43</v>
      </c>
      <c r="C31" s="15" t="s">
        <v>4</v>
      </c>
      <c r="D31" s="65">
        <f t="shared" si="1"/>
        <v>683.4</v>
      </c>
      <c r="E31" s="65">
        <v>683.4</v>
      </c>
      <c r="F31" s="65">
        <f aca="true" t="shared" si="9" ref="F31:K31">SUM(F32:F34)</f>
        <v>0</v>
      </c>
      <c r="G31" s="75">
        <f t="shared" si="9"/>
        <v>0</v>
      </c>
      <c r="H31" s="65">
        <f t="shared" si="9"/>
        <v>0</v>
      </c>
      <c r="I31" s="75">
        <f t="shared" si="9"/>
        <v>0</v>
      </c>
      <c r="J31" s="65">
        <f t="shared" si="9"/>
        <v>0</v>
      </c>
      <c r="K31" s="76">
        <f t="shared" si="9"/>
        <v>0</v>
      </c>
    </row>
    <row r="32" spans="1:11" ht="12.75">
      <c r="A32" s="159"/>
      <c r="B32" s="172"/>
      <c r="C32" s="10" t="s">
        <v>5</v>
      </c>
      <c r="D32" s="42">
        <f>SUM(E32:K32)</f>
        <v>47.2</v>
      </c>
      <c r="E32" s="42">
        <v>47.2</v>
      </c>
      <c r="F32" s="42"/>
      <c r="G32" s="69"/>
      <c r="H32" s="42"/>
      <c r="I32" s="69"/>
      <c r="J32" s="42"/>
      <c r="K32" s="70"/>
    </row>
    <row r="33" spans="1:11" ht="12.75">
      <c r="A33" s="159"/>
      <c r="B33" s="172"/>
      <c r="C33" s="10" t="s">
        <v>6</v>
      </c>
      <c r="D33" s="42"/>
      <c r="E33" s="69"/>
      <c r="F33" s="42"/>
      <c r="G33" s="69"/>
      <c r="H33" s="42"/>
      <c r="I33" s="69"/>
      <c r="J33" s="42"/>
      <c r="K33" s="70"/>
    </row>
    <row r="34" spans="1:11" ht="12" customHeight="1">
      <c r="A34" s="160"/>
      <c r="B34" s="175"/>
      <c r="C34" s="13" t="s">
        <v>7</v>
      </c>
      <c r="D34" s="66">
        <f>+SUM(E34:K34)</f>
        <v>636.2</v>
      </c>
      <c r="E34" s="73">
        <v>636.2</v>
      </c>
      <c r="F34" s="66"/>
      <c r="G34" s="73"/>
      <c r="H34" s="66"/>
      <c r="I34" s="73"/>
      <c r="J34" s="66"/>
      <c r="K34" s="74"/>
    </row>
    <row r="35" spans="1:11" ht="12.75">
      <c r="A35" s="176">
        <v>8</v>
      </c>
      <c r="B35" s="171" t="s">
        <v>99</v>
      </c>
      <c r="C35" s="15" t="s">
        <v>4</v>
      </c>
      <c r="D35" s="65">
        <f>+SUM(E35:K35)</f>
        <v>100</v>
      </c>
      <c r="E35" s="65">
        <v>100</v>
      </c>
      <c r="F35" s="65"/>
      <c r="G35" s="75"/>
      <c r="H35" s="65"/>
      <c r="I35" s="75"/>
      <c r="J35" s="65"/>
      <c r="K35" s="76"/>
    </row>
    <row r="36" spans="1:11" ht="12.75">
      <c r="A36" s="177"/>
      <c r="B36" s="172"/>
      <c r="C36" s="10" t="s">
        <v>5</v>
      </c>
      <c r="D36" s="42">
        <f>+SUM(E36:K36)</f>
        <v>100</v>
      </c>
      <c r="E36" s="42">
        <v>100</v>
      </c>
      <c r="F36" s="42"/>
      <c r="G36" s="69"/>
      <c r="H36" s="42"/>
      <c r="I36" s="69"/>
      <c r="J36" s="42"/>
      <c r="K36" s="70"/>
    </row>
    <row r="37" spans="1:11" ht="12.75">
      <c r="A37" s="177"/>
      <c r="B37" s="172"/>
      <c r="C37" s="10" t="s">
        <v>6</v>
      </c>
      <c r="D37" s="42"/>
      <c r="E37" s="69"/>
      <c r="F37" s="42"/>
      <c r="G37" s="69"/>
      <c r="H37" s="42"/>
      <c r="I37" s="69"/>
      <c r="J37" s="42"/>
      <c r="K37" s="70"/>
    </row>
    <row r="38" spans="1:11" ht="11.25" customHeight="1" thickBot="1">
      <c r="A38" s="178"/>
      <c r="B38" s="173"/>
      <c r="C38" s="12" t="s">
        <v>7</v>
      </c>
      <c r="D38" s="77"/>
      <c r="E38" s="78"/>
      <c r="F38" s="77"/>
      <c r="G38" s="78"/>
      <c r="H38" s="77"/>
      <c r="I38" s="78"/>
      <c r="J38" s="77"/>
      <c r="K38" s="79"/>
    </row>
    <row r="39" spans="1:11" ht="12.75">
      <c r="A39" s="154">
        <v>9</v>
      </c>
      <c r="B39" s="174" t="s">
        <v>47</v>
      </c>
      <c r="C39" s="10" t="s">
        <v>4</v>
      </c>
      <c r="D39" s="41">
        <f>+SUM(E39:K39)</f>
        <v>77.3</v>
      </c>
      <c r="E39" s="41">
        <v>77.3</v>
      </c>
      <c r="F39" s="41"/>
      <c r="G39" s="67"/>
      <c r="H39" s="41"/>
      <c r="I39" s="67"/>
      <c r="J39" s="41"/>
      <c r="K39" s="68"/>
    </row>
    <row r="40" spans="1:11" ht="12.75">
      <c r="A40" s="154"/>
      <c r="B40" s="172"/>
      <c r="C40" s="10" t="s">
        <v>5</v>
      </c>
      <c r="D40" s="42">
        <f>+SUM(E40:K40)</f>
        <v>77.3</v>
      </c>
      <c r="E40" s="42">
        <v>77.3</v>
      </c>
      <c r="F40" s="42"/>
      <c r="G40" s="69"/>
      <c r="H40" s="42"/>
      <c r="I40" s="69"/>
      <c r="J40" s="42"/>
      <c r="K40" s="70"/>
    </row>
    <row r="41" spans="1:11" ht="12.75">
      <c r="A41" s="154"/>
      <c r="B41" s="172"/>
      <c r="C41" s="10" t="s">
        <v>6</v>
      </c>
      <c r="D41" s="42"/>
      <c r="E41" s="69"/>
      <c r="F41" s="42"/>
      <c r="G41" s="69"/>
      <c r="H41" s="42"/>
      <c r="I41" s="69"/>
      <c r="J41" s="42"/>
      <c r="K41" s="70"/>
    </row>
    <row r="42" spans="1:11" ht="27.75" customHeight="1">
      <c r="A42" s="155"/>
      <c r="B42" s="175"/>
      <c r="C42" s="13" t="s">
        <v>7</v>
      </c>
      <c r="D42" s="66"/>
      <c r="E42" s="73"/>
      <c r="F42" s="66"/>
      <c r="G42" s="73"/>
      <c r="H42" s="66"/>
      <c r="I42" s="73"/>
      <c r="J42" s="66"/>
      <c r="K42" s="74"/>
    </row>
    <row r="43" spans="1:11" ht="12.75" customHeight="1">
      <c r="A43" s="168">
        <v>10</v>
      </c>
      <c r="B43" s="156" t="s">
        <v>16</v>
      </c>
      <c r="C43" s="11" t="s">
        <v>4</v>
      </c>
      <c r="D43" s="65">
        <f t="shared" si="1"/>
        <v>7100</v>
      </c>
      <c r="E43" s="75">
        <v>0</v>
      </c>
      <c r="F43" s="65"/>
      <c r="G43" s="75">
        <f>+SUM(G44:G46)</f>
        <v>3550</v>
      </c>
      <c r="H43" s="65">
        <f>+SUM(H44:H46)</f>
        <v>3550</v>
      </c>
      <c r="I43" s="75">
        <f>SUM(I44:I46)</f>
        <v>0</v>
      </c>
      <c r="J43" s="65">
        <f>SUM(J44:J46)</f>
        <v>0</v>
      </c>
      <c r="K43" s="76">
        <f>SUM(K44:K46)</f>
        <v>0</v>
      </c>
    </row>
    <row r="44" spans="1:11" ht="12.75">
      <c r="A44" s="169"/>
      <c r="B44" s="157"/>
      <c r="C44" s="4" t="s">
        <v>5</v>
      </c>
      <c r="D44" s="42">
        <f t="shared" si="1"/>
        <v>2590</v>
      </c>
      <c r="E44" s="69">
        <v>0</v>
      </c>
      <c r="F44" s="42"/>
      <c r="G44" s="69">
        <v>1295</v>
      </c>
      <c r="H44" s="42">
        <v>1295</v>
      </c>
      <c r="I44" s="69"/>
      <c r="J44" s="42"/>
      <c r="K44" s="70"/>
    </row>
    <row r="45" spans="1:11" ht="12.75">
      <c r="A45" s="169"/>
      <c r="B45" s="157"/>
      <c r="C45" s="4" t="s">
        <v>6</v>
      </c>
      <c r="D45" s="41">
        <f t="shared" si="1"/>
        <v>1920</v>
      </c>
      <c r="E45" s="67"/>
      <c r="F45" s="41"/>
      <c r="G45" s="67">
        <v>960</v>
      </c>
      <c r="H45" s="41">
        <v>960</v>
      </c>
      <c r="I45" s="67"/>
      <c r="J45" s="41"/>
      <c r="K45" s="68"/>
    </row>
    <row r="46" spans="1:11" ht="84" customHeight="1">
      <c r="A46" s="170"/>
      <c r="B46" s="158"/>
      <c r="C46" s="19" t="s">
        <v>7</v>
      </c>
      <c r="D46" s="80">
        <f t="shared" si="1"/>
        <v>2590</v>
      </c>
      <c r="E46" s="81"/>
      <c r="F46" s="80"/>
      <c r="G46" s="81">
        <v>1295</v>
      </c>
      <c r="H46" s="80">
        <v>1295</v>
      </c>
      <c r="I46" s="81"/>
      <c r="J46" s="80"/>
      <c r="K46" s="72"/>
    </row>
    <row r="47" spans="1:11" ht="12.75">
      <c r="A47" s="153">
        <v>11</v>
      </c>
      <c r="B47" s="156" t="s">
        <v>35</v>
      </c>
      <c r="C47" s="15" t="s">
        <v>4</v>
      </c>
      <c r="D47" s="65">
        <f t="shared" si="1"/>
        <v>12464</v>
      </c>
      <c r="E47" s="75">
        <v>0</v>
      </c>
      <c r="F47" s="65">
        <f aca="true" t="shared" si="10" ref="F47:K47">SUM(F48:F50)</f>
        <v>0</v>
      </c>
      <c r="G47" s="75">
        <f t="shared" si="10"/>
        <v>6167</v>
      </c>
      <c r="H47" s="65">
        <f t="shared" si="10"/>
        <v>6297</v>
      </c>
      <c r="I47" s="75">
        <f t="shared" si="10"/>
        <v>0</v>
      </c>
      <c r="J47" s="65">
        <f t="shared" si="10"/>
        <v>0</v>
      </c>
      <c r="K47" s="76">
        <f t="shared" si="10"/>
        <v>0</v>
      </c>
    </row>
    <row r="48" spans="1:11" ht="12.75">
      <c r="A48" s="159"/>
      <c r="B48" s="157"/>
      <c r="C48" s="10" t="s">
        <v>5</v>
      </c>
      <c r="D48" s="42">
        <f t="shared" si="1"/>
        <v>3356</v>
      </c>
      <c r="E48" s="69">
        <v>0</v>
      </c>
      <c r="F48" s="42"/>
      <c r="G48" s="69">
        <v>1712</v>
      </c>
      <c r="H48" s="42">
        <v>1644</v>
      </c>
      <c r="I48" s="69"/>
      <c r="J48" s="42"/>
      <c r="K48" s="70"/>
    </row>
    <row r="49" spans="1:11" ht="12.75">
      <c r="A49" s="159"/>
      <c r="B49" s="157"/>
      <c r="C49" s="10" t="s">
        <v>6</v>
      </c>
      <c r="D49" s="41">
        <f t="shared" si="1"/>
        <v>5752</v>
      </c>
      <c r="E49" s="67"/>
      <c r="F49" s="41"/>
      <c r="G49" s="67">
        <v>2846</v>
      </c>
      <c r="H49" s="41">
        <v>2906</v>
      </c>
      <c r="I49" s="67"/>
      <c r="J49" s="41"/>
      <c r="K49" s="68"/>
    </row>
    <row r="50" spans="1:11" ht="12.75">
      <c r="A50" s="160"/>
      <c r="B50" s="158"/>
      <c r="C50" s="14" t="s">
        <v>7</v>
      </c>
      <c r="D50" s="63">
        <f t="shared" si="1"/>
        <v>3356</v>
      </c>
      <c r="E50" s="71">
        <v>0</v>
      </c>
      <c r="F50" s="63"/>
      <c r="G50" s="71">
        <f>535+1074</f>
        <v>1609</v>
      </c>
      <c r="H50" s="63">
        <v>1747</v>
      </c>
      <c r="I50" s="71"/>
      <c r="J50" s="63"/>
      <c r="K50" s="72"/>
    </row>
    <row r="51" spans="1:11" ht="12.75">
      <c r="A51" s="153">
        <v>12</v>
      </c>
      <c r="B51" s="156" t="s">
        <v>36</v>
      </c>
      <c r="C51" s="10" t="s">
        <v>4</v>
      </c>
      <c r="D51" s="41">
        <f t="shared" si="1"/>
        <v>3336</v>
      </c>
      <c r="E51" s="67">
        <f aca="true" t="shared" si="11" ref="E51:K51">SUM(E52:E54)</f>
        <v>0</v>
      </c>
      <c r="F51" s="41">
        <f t="shared" si="11"/>
        <v>2</v>
      </c>
      <c r="G51" s="67">
        <f t="shared" si="11"/>
        <v>3334</v>
      </c>
      <c r="H51" s="41">
        <f t="shared" si="11"/>
        <v>0</v>
      </c>
      <c r="I51" s="67">
        <f t="shared" si="11"/>
        <v>0</v>
      </c>
      <c r="J51" s="41">
        <f t="shared" si="11"/>
        <v>0</v>
      </c>
      <c r="K51" s="68">
        <f t="shared" si="11"/>
        <v>0</v>
      </c>
    </row>
    <row r="52" spans="1:11" ht="12.75">
      <c r="A52" s="159"/>
      <c r="B52" s="157"/>
      <c r="C52" s="10" t="s">
        <v>5</v>
      </c>
      <c r="D52" s="42">
        <f t="shared" si="1"/>
        <v>391</v>
      </c>
      <c r="E52" s="69"/>
      <c r="F52" s="42">
        <v>2</v>
      </c>
      <c r="G52" s="69">
        <v>389</v>
      </c>
      <c r="H52" s="42"/>
      <c r="I52" s="69"/>
      <c r="J52" s="42"/>
      <c r="K52" s="70"/>
    </row>
    <row r="53" spans="1:11" ht="12.75">
      <c r="A53" s="159"/>
      <c r="B53" s="157"/>
      <c r="C53" s="10" t="s">
        <v>6</v>
      </c>
      <c r="D53" s="41">
        <f t="shared" si="1"/>
        <v>2554</v>
      </c>
      <c r="E53" s="67"/>
      <c r="F53" s="41"/>
      <c r="G53" s="67">
        <v>2554</v>
      </c>
      <c r="H53" s="41"/>
      <c r="I53" s="67"/>
      <c r="J53" s="41"/>
      <c r="K53" s="68"/>
    </row>
    <row r="54" spans="1:11" ht="12.75">
      <c r="A54" s="160"/>
      <c r="B54" s="158"/>
      <c r="C54" s="10" t="s">
        <v>7</v>
      </c>
      <c r="D54" s="63">
        <f t="shared" si="1"/>
        <v>391</v>
      </c>
      <c r="E54" s="71"/>
      <c r="F54" s="63"/>
      <c r="G54" s="71">
        <v>391</v>
      </c>
      <c r="H54" s="63"/>
      <c r="I54" s="71"/>
      <c r="J54" s="63"/>
      <c r="K54" s="72"/>
    </row>
    <row r="55" spans="1:11" ht="12.75">
      <c r="A55" s="153">
        <v>13</v>
      </c>
      <c r="B55" s="156" t="s">
        <v>83</v>
      </c>
      <c r="C55" s="15" t="s">
        <v>4</v>
      </c>
      <c r="D55" s="41">
        <f t="shared" si="1"/>
        <v>4100</v>
      </c>
      <c r="E55" s="67">
        <v>0</v>
      </c>
      <c r="F55" s="58">
        <f aca="true" t="shared" si="12" ref="F55:K55">SUM(F56:F58)</f>
        <v>152.16</v>
      </c>
      <c r="G55" s="67">
        <f t="shared" si="12"/>
        <v>3947.84</v>
      </c>
      <c r="H55" s="41">
        <f t="shared" si="12"/>
        <v>0</v>
      </c>
      <c r="I55" s="67">
        <f t="shared" si="12"/>
        <v>0</v>
      </c>
      <c r="J55" s="41">
        <f t="shared" si="12"/>
        <v>0</v>
      </c>
      <c r="K55" s="68">
        <f t="shared" si="12"/>
        <v>0</v>
      </c>
    </row>
    <row r="56" spans="1:11" ht="12.75">
      <c r="A56" s="159"/>
      <c r="B56" s="157"/>
      <c r="C56" s="10" t="s">
        <v>5</v>
      </c>
      <c r="D56" s="42">
        <f t="shared" si="1"/>
        <v>1073.17</v>
      </c>
      <c r="E56" s="69">
        <v>0</v>
      </c>
      <c r="F56" s="42">
        <v>74.25</v>
      </c>
      <c r="G56" s="69">
        <v>998.92</v>
      </c>
      <c r="H56" s="42"/>
      <c r="I56" s="69"/>
      <c r="J56" s="42"/>
      <c r="K56" s="70"/>
    </row>
    <row r="57" spans="1:11" ht="12.75">
      <c r="A57" s="159"/>
      <c r="B57" s="157"/>
      <c r="C57" s="10" t="s">
        <v>6</v>
      </c>
      <c r="D57" s="41">
        <f t="shared" si="1"/>
        <v>0</v>
      </c>
      <c r="E57" s="67"/>
      <c r="F57" s="41"/>
      <c r="G57" s="67"/>
      <c r="H57" s="41"/>
      <c r="I57" s="67"/>
      <c r="J57" s="41"/>
      <c r="K57" s="68"/>
    </row>
    <row r="58" spans="1:11" ht="33.75" customHeight="1">
      <c r="A58" s="160"/>
      <c r="B58" s="158"/>
      <c r="C58" s="16" t="s">
        <v>7</v>
      </c>
      <c r="D58" s="80">
        <f t="shared" si="1"/>
        <v>3026.83</v>
      </c>
      <c r="E58" s="81">
        <v>0</v>
      </c>
      <c r="F58" s="80">
        <v>77.91</v>
      </c>
      <c r="G58" s="81">
        <v>2948.92</v>
      </c>
      <c r="H58" s="80"/>
      <c r="I58" s="81"/>
      <c r="J58" s="80"/>
      <c r="K58" s="82"/>
    </row>
    <row r="59" spans="1:11" ht="12.75">
      <c r="A59" s="153">
        <v>14</v>
      </c>
      <c r="B59" s="156" t="s">
        <v>12</v>
      </c>
      <c r="C59" s="15" t="s">
        <v>4</v>
      </c>
      <c r="D59" s="65">
        <f t="shared" si="1"/>
        <v>3552</v>
      </c>
      <c r="E59" s="75">
        <f aca="true" t="shared" si="13" ref="E59:K59">SUM(E60:E62)</f>
        <v>0</v>
      </c>
      <c r="F59" s="65">
        <f t="shared" si="13"/>
        <v>2</v>
      </c>
      <c r="G59" s="75">
        <f t="shared" si="13"/>
        <v>1775</v>
      </c>
      <c r="H59" s="65">
        <f t="shared" si="13"/>
        <v>1775</v>
      </c>
      <c r="I59" s="75">
        <f t="shared" si="13"/>
        <v>0</v>
      </c>
      <c r="J59" s="65">
        <f t="shared" si="13"/>
        <v>0</v>
      </c>
      <c r="K59" s="76">
        <f t="shared" si="13"/>
        <v>0</v>
      </c>
    </row>
    <row r="60" spans="1:11" ht="12.75">
      <c r="A60" s="159"/>
      <c r="B60" s="157"/>
      <c r="C60" s="10" t="s">
        <v>5</v>
      </c>
      <c r="D60" s="42">
        <f t="shared" si="1"/>
        <v>932</v>
      </c>
      <c r="E60" s="69"/>
      <c r="F60" s="42">
        <v>2</v>
      </c>
      <c r="G60" s="69">
        <v>467</v>
      </c>
      <c r="H60" s="42">
        <v>463</v>
      </c>
      <c r="I60" s="69"/>
      <c r="J60" s="42"/>
      <c r="K60" s="70"/>
    </row>
    <row r="61" spans="1:11" ht="12.75">
      <c r="A61" s="159"/>
      <c r="B61" s="157"/>
      <c r="C61" s="10" t="s">
        <v>6</v>
      </c>
      <c r="D61" s="41">
        <f t="shared" si="1"/>
        <v>1690</v>
      </c>
      <c r="E61" s="67"/>
      <c r="F61" s="41"/>
      <c r="G61" s="67">
        <v>841</v>
      </c>
      <c r="H61" s="41">
        <v>849</v>
      </c>
      <c r="I61" s="67"/>
      <c r="J61" s="41"/>
      <c r="K61" s="68"/>
    </row>
    <row r="62" spans="1:11" ht="36" customHeight="1">
      <c r="A62" s="159"/>
      <c r="B62" s="157"/>
      <c r="C62" s="18" t="s">
        <v>7</v>
      </c>
      <c r="D62" s="89">
        <f t="shared" si="1"/>
        <v>930</v>
      </c>
      <c r="E62" s="90"/>
      <c r="F62" s="89"/>
      <c r="G62" s="90">
        <v>467</v>
      </c>
      <c r="H62" s="89">
        <v>463</v>
      </c>
      <c r="I62" s="90"/>
      <c r="J62" s="89"/>
      <c r="K62" s="91"/>
    </row>
    <row r="63" spans="1:11" ht="12.75">
      <c r="A63" s="153">
        <v>15</v>
      </c>
      <c r="B63" s="156" t="s">
        <v>111</v>
      </c>
      <c r="C63" s="15" t="s">
        <v>4</v>
      </c>
      <c r="D63" s="65">
        <f t="shared" si="1"/>
        <v>8762</v>
      </c>
      <c r="E63" s="75">
        <v>219.6</v>
      </c>
      <c r="F63" s="65"/>
      <c r="G63" s="75">
        <f>SUM(G64:G66)</f>
        <v>4271.2</v>
      </c>
      <c r="H63" s="65">
        <f>SUM(H64:H66)</f>
        <v>4271.2</v>
      </c>
      <c r="I63" s="75">
        <f>SUM(I64:I66)</f>
        <v>0</v>
      </c>
      <c r="J63" s="65">
        <f>SUM(J64:J66)</f>
        <v>0</v>
      </c>
      <c r="K63" s="76">
        <f>SUM(K64:K66)</f>
        <v>0</v>
      </c>
    </row>
    <row r="64" spans="1:11" ht="12.75">
      <c r="A64" s="159"/>
      <c r="B64" s="157"/>
      <c r="C64" s="10" t="s">
        <v>5</v>
      </c>
      <c r="D64" s="42">
        <f t="shared" si="1"/>
        <v>2821</v>
      </c>
      <c r="E64" s="69">
        <v>109.8</v>
      </c>
      <c r="F64" s="42"/>
      <c r="G64" s="69">
        <v>1355.6</v>
      </c>
      <c r="H64" s="42">
        <v>1355.6</v>
      </c>
      <c r="I64" s="69"/>
      <c r="J64" s="42"/>
      <c r="K64" s="70"/>
    </row>
    <row r="65" spans="1:11" ht="12.75">
      <c r="A65" s="159"/>
      <c r="B65" s="157"/>
      <c r="C65" s="10" t="s">
        <v>6</v>
      </c>
      <c r="D65" s="41">
        <f t="shared" si="1"/>
        <v>3120</v>
      </c>
      <c r="E65" s="67"/>
      <c r="F65" s="41"/>
      <c r="G65" s="67">
        <v>1560</v>
      </c>
      <c r="H65" s="41">
        <v>1560</v>
      </c>
      <c r="I65" s="67"/>
      <c r="J65" s="41"/>
      <c r="K65" s="68"/>
    </row>
    <row r="66" spans="1:11" ht="44.25" customHeight="1">
      <c r="A66" s="160"/>
      <c r="B66" s="158"/>
      <c r="C66" s="16" t="s">
        <v>7</v>
      </c>
      <c r="D66" s="80">
        <f t="shared" si="1"/>
        <v>2821</v>
      </c>
      <c r="E66" s="81">
        <v>109.8</v>
      </c>
      <c r="F66" s="80"/>
      <c r="G66" s="81">
        <v>1355.6</v>
      </c>
      <c r="H66" s="80">
        <v>1355.6</v>
      </c>
      <c r="I66" s="81"/>
      <c r="J66" s="80"/>
      <c r="K66" s="82"/>
    </row>
    <row r="67" spans="1:11" ht="12.75">
      <c r="A67" s="154">
        <v>16</v>
      </c>
      <c r="B67" s="156" t="s">
        <v>13</v>
      </c>
      <c r="C67" s="10" t="s">
        <v>4</v>
      </c>
      <c r="D67" s="41">
        <f t="shared" si="1"/>
        <v>2746</v>
      </c>
      <c r="E67" s="67">
        <f aca="true" t="shared" si="14" ref="E67:K67">SUM(E68:E70)</f>
        <v>0</v>
      </c>
      <c r="F67" s="41">
        <f t="shared" si="14"/>
        <v>2</v>
      </c>
      <c r="G67" s="67">
        <f t="shared" si="14"/>
        <v>5</v>
      </c>
      <c r="H67" s="41">
        <f t="shared" si="14"/>
        <v>2739</v>
      </c>
      <c r="I67" s="67">
        <f t="shared" si="14"/>
        <v>0</v>
      </c>
      <c r="J67" s="41">
        <f t="shared" si="14"/>
        <v>0</v>
      </c>
      <c r="K67" s="68">
        <f t="shared" si="14"/>
        <v>0</v>
      </c>
    </row>
    <row r="68" spans="1:11" ht="12.75">
      <c r="A68" s="159"/>
      <c r="B68" s="157"/>
      <c r="C68" s="10" t="s">
        <v>5</v>
      </c>
      <c r="D68" s="42">
        <f t="shared" si="1"/>
        <v>296</v>
      </c>
      <c r="E68" s="69"/>
      <c r="F68" s="42">
        <v>2</v>
      </c>
      <c r="G68" s="69">
        <v>1.5</v>
      </c>
      <c r="H68" s="42">
        <v>292.5</v>
      </c>
      <c r="I68" s="69"/>
      <c r="J68" s="42"/>
      <c r="K68" s="70"/>
    </row>
    <row r="69" spans="1:11" ht="12.75">
      <c r="A69" s="159"/>
      <c r="B69" s="157"/>
      <c r="C69" s="10" t="s">
        <v>6</v>
      </c>
      <c r="D69" s="41">
        <f t="shared" si="1"/>
        <v>2154</v>
      </c>
      <c r="E69" s="67"/>
      <c r="F69" s="41"/>
      <c r="G69" s="67"/>
      <c r="H69" s="41">
        <v>2154</v>
      </c>
      <c r="I69" s="67"/>
      <c r="J69" s="41"/>
      <c r="K69" s="68"/>
    </row>
    <row r="70" spans="1:11" ht="12.75" customHeight="1">
      <c r="A70" s="160"/>
      <c r="B70" s="158"/>
      <c r="C70" s="14" t="s">
        <v>7</v>
      </c>
      <c r="D70" s="63">
        <f t="shared" si="1"/>
        <v>296</v>
      </c>
      <c r="E70" s="71"/>
      <c r="F70" s="63"/>
      <c r="G70" s="71">
        <v>3.5</v>
      </c>
      <c r="H70" s="63">
        <v>292.5</v>
      </c>
      <c r="I70" s="71"/>
      <c r="J70" s="63"/>
      <c r="K70" s="72"/>
    </row>
    <row r="71" spans="1:11" ht="12.75">
      <c r="A71" s="154">
        <v>17</v>
      </c>
      <c r="B71" s="156" t="s">
        <v>38</v>
      </c>
      <c r="C71" s="10" t="s">
        <v>4</v>
      </c>
      <c r="D71" s="41">
        <f t="shared" si="1"/>
        <v>5797</v>
      </c>
      <c r="E71" s="67">
        <f aca="true" t="shared" si="15" ref="E71:K71">SUM(E72:E74)</f>
        <v>0</v>
      </c>
      <c r="F71" s="41">
        <f t="shared" si="15"/>
        <v>172</v>
      </c>
      <c r="G71" s="67">
        <f t="shared" si="15"/>
        <v>2170</v>
      </c>
      <c r="H71" s="41">
        <f t="shared" si="15"/>
        <v>3455</v>
      </c>
      <c r="I71" s="67">
        <f t="shared" si="15"/>
        <v>0</v>
      </c>
      <c r="J71" s="41">
        <f t="shared" si="15"/>
        <v>0</v>
      </c>
      <c r="K71" s="68">
        <f t="shared" si="15"/>
        <v>0</v>
      </c>
    </row>
    <row r="72" spans="1:11" ht="12.75">
      <c r="A72" s="159"/>
      <c r="B72" s="157"/>
      <c r="C72" s="10" t="s">
        <v>5</v>
      </c>
      <c r="D72" s="62">
        <f t="shared" si="1"/>
        <v>2466</v>
      </c>
      <c r="E72" s="83"/>
      <c r="F72" s="62">
        <v>87</v>
      </c>
      <c r="G72" s="83">
        <v>2085</v>
      </c>
      <c r="H72" s="62">
        <v>294</v>
      </c>
      <c r="I72" s="83"/>
      <c r="J72" s="62"/>
      <c r="K72" s="84"/>
    </row>
    <row r="73" spans="1:11" ht="12.75">
      <c r="A73" s="159"/>
      <c r="B73" s="157"/>
      <c r="C73" s="10" t="s">
        <v>6</v>
      </c>
      <c r="D73" s="42">
        <f t="shared" si="1"/>
        <v>0</v>
      </c>
      <c r="E73" s="69"/>
      <c r="F73" s="42"/>
      <c r="G73" s="69"/>
      <c r="H73" s="42"/>
      <c r="I73" s="69"/>
      <c r="J73" s="42"/>
      <c r="K73" s="70"/>
    </row>
    <row r="74" spans="1:11" ht="44.25" customHeight="1">
      <c r="A74" s="159"/>
      <c r="B74" s="158"/>
      <c r="C74" s="18" t="s">
        <v>7</v>
      </c>
      <c r="D74" s="85">
        <f t="shared" si="1"/>
        <v>3331</v>
      </c>
      <c r="E74" s="86"/>
      <c r="F74" s="85">
        <v>85</v>
      </c>
      <c r="G74" s="86">
        <v>85</v>
      </c>
      <c r="H74" s="85">
        <v>3161</v>
      </c>
      <c r="I74" s="86"/>
      <c r="J74" s="85"/>
      <c r="K74" s="87"/>
    </row>
    <row r="75" spans="1:11" ht="12.75">
      <c r="A75" s="153">
        <v>18</v>
      </c>
      <c r="B75" s="156" t="s">
        <v>17</v>
      </c>
      <c r="C75" s="15" t="s">
        <v>4</v>
      </c>
      <c r="D75" s="65">
        <f t="shared" si="1"/>
        <v>5757.3</v>
      </c>
      <c r="E75" s="75"/>
      <c r="F75" s="65">
        <f>+SUM(F76:F78)</f>
        <v>87.3</v>
      </c>
      <c r="G75" s="75">
        <f>SUM(G76:G78)</f>
        <v>2835</v>
      </c>
      <c r="H75" s="65">
        <f>SUM(H76:H78)</f>
        <v>2835</v>
      </c>
      <c r="I75" s="75">
        <f>SUM(I76:I78)</f>
        <v>0</v>
      </c>
      <c r="J75" s="65">
        <f>SUM(J76:J78)</f>
        <v>0</v>
      </c>
      <c r="K75" s="76">
        <f>SUM(K76:K78)</f>
        <v>0</v>
      </c>
    </row>
    <row r="76" spans="1:11" ht="12.75">
      <c r="A76" s="159"/>
      <c r="B76" s="157"/>
      <c r="C76" s="10" t="s">
        <v>5</v>
      </c>
      <c r="D76" s="42">
        <f t="shared" si="1"/>
        <v>1594.65</v>
      </c>
      <c r="E76" s="69"/>
      <c r="F76" s="42">
        <v>43.65</v>
      </c>
      <c r="G76" s="69">
        <v>775.5</v>
      </c>
      <c r="H76" s="42">
        <v>775.5</v>
      </c>
      <c r="I76" s="69"/>
      <c r="J76" s="42"/>
      <c r="K76" s="70"/>
    </row>
    <row r="77" spans="1:11" ht="12.75">
      <c r="A77" s="159"/>
      <c r="B77" s="157"/>
      <c r="C77" s="10" t="s">
        <v>6</v>
      </c>
      <c r="D77" s="41">
        <f t="shared" si="1"/>
        <v>2568</v>
      </c>
      <c r="E77" s="67"/>
      <c r="F77" s="41"/>
      <c r="G77" s="67">
        <v>1284</v>
      </c>
      <c r="H77" s="41">
        <v>1284</v>
      </c>
      <c r="I77" s="67"/>
      <c r="J77" s="41"/>
      <c r="K77" s="61"/>
    </row>
    <row r="78" spans="1:11" ht="42" customHeight="1">
      <c r="A78" s="160"/>
      <c r="B78" s="157"/>
      <c r="C78" s="16" t="s">
        <v>7</v>
      </c>
      <c r="D78" s="80">
        <f t="shared" si="1"/>
        <v>1594.65</v>
      </c>
      <c r="E78" s="81"/>
      <c r="F78" s="80">
        <v>43.65</v>
      </c>
      <c r="G78" s="81">
        <v>775.5</v>
      </c>
      <c r="H78" s="80">
        <v>775.5</v>
      </c>
      <c r="I78" s="81"/>
      <c r="J78" s="80"/>
      <c r="K78" s="88"/>
    </row>
    <row r="79" spans="1:11" ht="12.75">
      <c r="A79" s="153">
        <v>19</v>
      </c>
      <c r="B79" s="156" t="s">
        <v>34</v>
      </c>
      <c r="C79" s="15" t="s">
        <v>4</v>
      </c>
      <c r="D79" s="65">
        <f t="shared" si="1"/>
        <v>1856</v>
      </c>
      <c r="E79" s="75"/>
      <c r="F79" s="65">
        <f>+SUM(F80:F82)</f>
        <v>0</v>
      </c>
      <c r="G79" s="75">
        <f>SUM(G80:G82)</f>
        <v>1856</v>
      </c>
      <c r="H79" s="65">
        <f>SUM(H80:H82)</f>
        <v>0</v>
      </c>
      <c r="I79" s="75">
        <f>SUM(I80:I82)</f>
        <v>0</v>
      </c>
      <c r="J79" s="65">
        <f>SUM(J80:J82)</f>
        <v>0</v>
      </c>
      <c r="K79" s="76">
        <f>SUM(K80:K82)</f>
        <v>0</v>
      </c>
    </row>
    <row r="80" spans="1:11" ht="12.75">
      <c r="A80" s="159"/>
      <c r="B80" s="157"/>
      <c r="C80" s="10" t="s">
        <v>5</v>
      </c>
      <c r="D80" s="42">
        <f t="shared" si="1"/>
        <v>208</v>
      </c>
      <c r="E80" s="69"/>
      <c r="F80" s="42"/>
      <c r="G80" s="69">
        <v>208</v>
      </c>
      <c r="H80" s="42"/>
      <c r="I80" s="69"/>
      <c r="J80" s="42"/>
      <c r="K80" s="70"/>
    </row>
    <row r="81" spans="1:11" ht="12.75">
      <c r="A81" s="159"/>
      <c r="B81" s="157"/>
      <c r="C81" s="10" t="s">
        <v>6</v>
      </c>
      <c r="D81" s="41">
        <f t="shared" si="1"/>
        <v>1440</v>
      </c>
      <c r="E81" s="67"/>
      <c r="F81" s="41"/>
      <c r="G81" s="67">
        <v>1440</v>
      </c>
      <c r="H81" s="41"/>
      <c r="I81" s="67"/>
      <c r="J81" s="41"/>
      <c r="K81" s="68"/>
    </row>
    <row r="82" spans="1:11" ht="42" customHeight="1">
      <c r="A82" s="160"/>
      <c r="B82" s="158"/>
      <c r="C82" s="16" t="s">
        <v>7</v>
      </c>
      <c r="D82" s="80">
        <f t="shared" si="1"/>
        <v>208</v>
      </c>
      <c r="E82" s="81"/>
      <c r="F82" s="80"/>
      <c r="G82" s="81">
        <v>208</v>
      </c>
      <c r="H82" s="80"/>
      <c r="I82" s="81"/>
      <c r="J82" s="80"/>
      <c r="K82" s="82"/>
    </row>
    <row r="83" spans="1:11" ht="12.75">
      <c r="A83" s="153">
        <v>20</v>
      </c>
      <c r="B83" s="156" t="s">
        <v>78</v>
      </c>
      <c r="C83" s="15" t="s">
        <v>4</v>
      </c>
      <c r="D83" s="65">
        <f aca="true" t="shared" si="16" ref="D83:D95">SUM(E83:K83)</f>
        <v>8971.16</v>
      </c>
      <c r="E83" s="75">
        <f aca="true" t="shared" si="17" ref="E83:K83">SUM(E84:E86)</f>
        <v>0</v>
      </c>
      <c r="F83" s="65">
        <f t="shared" si="17"/>
        <v>3574.66</v>
      </c>
      <c r="G83" s="75">
        <f t="shared" si="17"/>
        <v>2296.5</v>
      </c>
      <c r="H83" s="65">
        <f t="shared" si="17"/>
        <v>3100</v>
      </c>
      <c r="I83" s="75">
        <f t="shared" si="17"/>
        <v>0</v>
      </c>
      <c r="J83" s="65">
        <f t="shared" si="17"/>
        <v>0</v>
      </c>
      <c r="K83" s="76">
        <f t="shared" si="17"/>
        <v>0</v>
      </c>
    </row>
    <row r="84" spans="1:11" ht="12.75">
      <c r="A84" s="159"/>
      <c r="B84" s="157"/>
      <c r="C84" s="10" t="s">
        <v>5</v>
      </c>
      <c r="D84" s="42">
        <f t="shared" si="16"/>
        <v>711.16</v>
      </c>
      <c r="E84" s="69"/>
      <c r="F84" s="42">
        <v>174.66</v>
      </c>
      <c r="G84" s="69">
        <v>226.5</v>
      </c>
      <c r="H84" s="42">
        <v>310</v>
      </c>
      <c r="I84" s="69"/>
      <c r="J84" s="42"/>
      <c r="K84" s="70"/>
    </row>
    <row r="85" spans="1:11" ht="12.75">
      <c r="A85" s="159"/>
      <c r="B85" s="157"/>
      <c r="C85" s="10" t="s">
        <v>6</v>
      </c>
      <c r="D85" s="41">
        <f t="shared" si="16"/>
        <v>4320</v>
      </c>
      <c r="E85" s="67"/>
      <c r="F85" s="41"/>
      <c r="G85" s="67">
        <v>1840</v>
      </c>
      <c r="H85" s="41">
        <v>2480</v>
      </c>
      <c r="I85" s="67"/>
      <c r="J85" s="41"/>
      <c r="K85" s="68"/>
    </row>
    <row r="86" spans="1:11" ht="43.5" customHeight="1">
      <c r="A86" s="159"/>
      <c r="B86" s="157"/>
      <c r="C86" s="18" t="s">
        <v>7</v>
      </c>
      <c r="D86" s="89">
        <f t="shared" si="16"/>
        <v>3940</v>
      </c>
      <c r="E86" s="90"/>
      <c r="F86" s="89">
        <v>3400</v>
      </c>
      <c r="G86" s="90">
        <v>230</v>
      </c>
      <c r="H86" s="89">
        <v>310</v>
      </c>
      <c r="I86" s="90"/>
      <c r="J86" s="89"/>
      <c r="K86" s="91"/>
    </row>
    <row r="87" spans="1:11" ht="12.75" customHeight="1">
      <c r="A87" s="153">
        <v>21</v>
      </c>
      <c r="B87" s="156" t="s">
        <v>44</v>
      </c>
      <c r="C87" s="15" t="s">
        <v>4</v>
      </c>
      <c r="D87" s="65">
        <f t="shared" si="16"/>
        <v>77144</v>
      </c>
      <c r="E87" s="65">
        <f aca="true" t="shared" si="18" ref="E87:K87">SUM(E88:E90)</f>
        <v>0</v>
      </c>
      <c r="F87" s="65">
        <f t="shared" si="18"/>
        <v>0</v>
      </c>
      <c r="G87" s="75">
        <f t="shared" si="18"/>
        <v>1643</v>
      </c>
      <c r="H87" s="65">
        <f t="shared" si="18"/>
        <v>6667</v>
      </c>
      <c r="I87" s="75">
        <f t="shared" si="18"/>
        <v>6667</v>
      </c>
      <c r="J87" s="65">
        <f t="shared" si="18"/>
        <v>6667</v>
      </c>
      <c r="K87" s="76">
        <f t="shared" si="18"/>
        <v>55500</v>
      </c>
    </row>
    <row r="88" spans="1:11" ht="12.75" customHeight="1">
      <c r="A88" s="154"/>
      <c r="B88" s="157"/>
      <c r="C88" s="10" t="s">
        <v>5</v>
      </c>
      <c r="D88" s="42">
        <f t="shared" si="16"/>
        <v>11825</v>
      </c>
      <c r="E88" s="42"/>
      <c r="F88" s="42"/>
      <c r="G88" s="69">
        <v>500</v>
      </c>
      <c r="H88" s="42">
        <v>1000</v>
      </c>
      <c r="I88" s="69">
        <v>1000</v>
      </c>
      <c r="J88" s="42">
        <v>1000</v>
      </c>
      <c r="K88" s="70">
        <v>8325</v>
      </c>
    </row>
    <row r="89" spans="1:11" ht="12.75" customHeight="1">
      <c r="A89" s="154"/>
      <c r="B89" s="157"/>
      <c r="C89" s="10" t="s">
        <v>6</v>
      </c>
      <c r="D89" s="41">
        <f t="shared" si="16"/>
        <v>65319</v>
      </c>
      <c r="E89" s="41"/>
      <c r="F89" s="41"/>
      <c r="G89" s="67">
        <v>1143</v>
      </c>
      <c r="H89" s="41">
        <v>5667</v>
      </c>
      <c r="I89" s="67">
        <v>5667</v>
      </c>
      <c r="J89" s="41">
        <v>5667</v>
      </c>
      <c r="K89" s="68">
        <v>47175</v>
      </c>
    </row>
    <row r="90" spans="1:11" ht="12.75" customHeight="1">
      <c r="A90" s="154"/>
      <c r="B90" s="157"/>
      <c r="C90" s="10" t="s">
        <v>7</v>
      </c>
      <c r="D90" s="62">
        <f t="shared" si="16"/>
        <v>0</v>
      </c>
      <c r="E90" s="62"/>
      <c r="F90" s="62"/>
      <c r="G90" s="83"/>
      <c r="H90" s="62"/>
      <c r="I90" s="83"/>
      <c r="J90" s="62"/>
      <c r="K90" s="84"/>
    </row>
    <row r="91" spans="1:11" ht="12.75" customHeight="1">
      <c r="A91" s="153">
        <v>22</v>
      </c>
      <c r="B91" s="156" t="s">
        <v>45</v>
      </c>
      <c r="C91" s="15" t="s">
        <v>4</v>
      </c>
      <c r="D91" s="65">
        <f t="shared" si="16"/>
        <v>3157.34</v>
      </c>
      <c r="E91" s="75">
        <f aca="true" t="shared" si="19" ref="E91:J91">SUM(E92:E94)</f>
        <v>0</v>
      </c>
      <c r="F91" s="65">
        <f t="shared" si="19"/>
        <v>57.34</v>
      </c>
      <c r="G91" s="75">
        <f t="shared" si="19"/>
        <v>100</v>
      </c>
      <c r="H91" s="65">
        <f t="shared" si="19"/>
        <v>1000</v>
      </c>
      <c r="I91" s="75">
        <f t="shared" si="19"/>
        <v>1000</v>
      </c>
      <c r="J91" s="65">
        <f t="shared" si="19"/>
        <v>1000</v>
      </c>
      <c r="K91" s="76"/>
    </row>
    <row r="92" spans="1:11" ht="12.75" customHeight="1">
      <c r="A92" s="154"/>
      <c r="B92" s="157"/>
      <c r="C92" s="10" t="s">
        <v>5</v>
      </c>
      <c r="D92" s="42">
        <f t="shared" si="16"/>
        <v>1657.3400000000001</v>
      </c>
      <c r="E92" s="69"/>
      <c r="F92" s="42">
        <v>57.34</v>
      </c>
      <c r="G92" s="69">
        <v>100</v>
      </c>
      <c r="H92" s="42">
        <v>500</v>
      </c>
      <c r="I92" s="69">
        <v>500</v>
      </c>
      <c r="J92" s="42">
        <v>500</v>
      </c>
      <c r="K92" s="70"/>
    </row>
    <row r="93" spans="1:11" ht="12.75" customHeight="1">
      <c r="A93" s="154"/>
      <c r="B93" s="157"/>
      <c r="C93" s="10" t="s">
        <v>6</v>
      </c>
      <c r="D93" s="41">
        <f t="shared" si="16"/>
        <v>1500</v>
      </c>
      <c r="E93" s="67"/>
      <c r="F93" s="41"/>
      <c r="G93" s="67"/>
      <c r="H93" s="41">
        <v>500</v>
      </c>
      <c r="I93" s="67">
        <v>500</v>
      </c>
      <c r="J93" s="41">
        <v>500</v>
      </c>
      <c r="K93" s="68"/>
    </row>
    <row r="94" spans="1:11" ht="12.75" customHeight="1">
      <c r="A94" s="155"/>
      <c r="B94" s="158"/>
      <c r="C94" s="14" t="s">
        <v>7</v>
      </c>
      <c r="D94" s="63">
        <f t="shared" si="16"/>
        <v>0</v>
      </c>
      <c r="E94" s="71"/>
      <c r="F94" s="63"/>
      <c r="G94" s="71"/>
      <c r="H94" s="63"/>
      <c r="I94" s="71"/>
      <c r="J94" s="63"/>
      <c r="K94" s="72"/>
    </row>
    <row r="95" spans="1:11" ht="12.75" customHeight="1">
      <c r="A95" s="153">
        <v>23</v>
      </c>
      <c r="B95" s="156" t="s">
        <v>71</v>
      </c>
      <c r="C95" s="15" t="s">
        <v>4</v>
      </c>
      <c r="D95" s="65">
        <f t="shared" si="16"/>
        <v>82</v>
      </c>
      <c r="E95" s="75">
        <f aca="true" t="shared" si="20" ref="E95:J95">SUM(E96:E98)</f>
        <v>0</v>
      </c>
      <c r="F95" s="65">
        <f t="shared" si="20"/>
        <v>82</v>
      </c>
      <c r="G95" s="75">
        <f t="shared" si="20"/>
        <v>0</v>
      </c>
      <c r="H95" s="65">
        <f t="shared" si="20"/>
        <v>0</v>
      </c>
      <c r="I95" s="75">
        <f t="shared" si="20"/>
        <v>0</v>
      </c>
      <c r="J95" s="65">
        <f t="shared" si="20"/>
        <v>0</v>
      </c>
      <c r="K95" s="76"/>
    </row>
    <row r="96" spans="1:11" ht="12.75" customHeight="1">
      <c r="A96" s="154"/>
      <c r="B96" s="157"/>
      <c r="C96" s="10" t="s">
        <v>5</v>
      </c>
      <c r="D96" s="42">
        <f>+SUM(E96:K96)</f>
        <v>82</v>
      </c>
      <c r="E96" s="69"/>
      <c r="F96" s="42">
        <v>82</v>
      </c>
      <c r="G96" s="69"/>
      <c r="H96" s="42"/>
      <c r="I96" s="69"/>
      <c r="J96" s="42"/>
      <c r="K96" s="70"/>
    </row>
    <row r="97" spans="1:11" ht="12.75" customHeight="1">
      <c r="A97" s="154"/>
      <c r="B97" s="157"/>
      <c r="C97" s="10" t="s">
        <v>6</v>
      </c>
      <c r="D97" s="41"/>
      <c r="E97" s="67"/>
      <c r="F97" s="41"/>
      <c r="G97" s="67"/>
      <c r="H97" s="41"/>
      <c r="I97" s="67"/>
      <c r="J97" s="41"/>
      <c r="K97" s="68"/>
    </row>
    <row r="98" spans="1:11" ht="27" customHeight="1">
      <c r="A98" s="155"/>
      <c r="B98" s="158"/>
      <c r="C98" s="14" t="s">
        <v>7</v>
      </c>
      <c r="D98" s="63">
        <f aca="true" t="shared" si="21" ref="D98:D104">SUM(E98:K98)</f>
        <v>0</v>
      </c>
      <c r="E98" s="71"/>
      <c r="F98" s="63"/>
      <c r="G98" s="71"/>
      <c r="H98" s="63"/>
      <c r="I98" s="71"/>
      <c r="J98" s="63"/>
      <c r="K98" s="72"/>
    </row>
    <row r="99" spans="1:11" ht="12.75" customHeight="1">
      <c r="A99" s="154">
        <v>24</v>
      </c>
      <c r="B99" s="157" t="s">
        <v>98</v>
      </c>
      <c r="C99" s="10" t="s">
        <v>4</v>
      </c>
      <c r="D99" s="41">
        <f t="shared" si="21"/>
        <v>1298</v>
      </c>
      <c r="E99" s="67">
        <f aca="true" t="shared" si="22" ref="E99:J99">SUM(E100:E102)</f>
        <v>0</v>
      </c>
      <c r="F99" s="41">
        <f>SUM(F100:F102)</f>
        <v>1298</v>
      </c>
      <c r="G99" s="67">
        <f t="shared" si="22"/>
        <v>0</v>
      </c>
      <c r="H99" s="41">
        <f t="shared" si="22"/>
        <v>0</v>
      </c>
      <c r="I99" s="67">
        <f t="shared" si="22"/>
        <v>0</v>
      </c>
      <c r="J99" s="41">
        <f t="shared" si="22"/>
        <v>0</v>
      </c>
      <c r="K99" s="68"/>
    </row>
    <row r="100" spans="1:11" ht="12.75" customHeight="1">
      <c r="A100" s="154"/>
      <c r="B100" s="157"/>
      <c r="C100" s="10" t="s">
        <v>5</v>
      </c>
      <c r="D100" s="42">
        <f t="shared" si="21"/>
        <v>671</v>
      </c>
      <c r="E100" s="69"/>
      <c r="F100" s="42">
        <v>671</v>
      </c>
      <c r="G100" s="69"/>
      <c r="H100" s="42"/>
      <c r="I100" s="69"/>
      <c r="J100" s="42"/>
      <c r="K100" s="70"/>
    </row>
    <row r="101" spans="1:11" ht="12.75" customHeight="1">
      <c r="A101" s="154"/>
      <c r="B101" s="157"/>
      <c r="C101" s="10" t="s">
        <v>6</v>
      </c>
      <c r="D101" s="41">
        <f t="shared" si="21"/>
        <v>0</v>
      </c>
      <c r="E101" s="67"/>
      <c r="F101" s="41"/>
      <c r="G101" s="67"/>
      <c r="H101" s="41"/>
      <c r="I101" s="67"/>
      <c r="J101" s="41"/>
      <c r="K101" s="68"/>
    </row>
    <row r="102" spans="1:11" ht="12.75" customHeight="1">
      <c r="A102" s="154"/>
      <c r="B102" s="157"/>
      <c r="C102" s="10" t="s">
        <v>103</v>
      </c>
      <c r="D102" s="62">
        <f t="shared" si="21"/>
        <v>627</v>
      </c>
      <c r="E102" s="83"/>
      <c r="F102" s="62">
        <v>627</v>
      </c>
      <c r="G102" s="83"/>
      <c r="H102" s="62"/>
      <c r="I102" s="83"/>
      <c r="J102" s="62"/>
      <c r="K102" s="84"/>
    </row>
    <row r="103" spans="1:11" ht="12.75" customHeight="1">
      <c r="A103" s="153">
        <v>25</v>
      </c>
      <c r="B103" s="156" t="s">
        <v>118</v>
      </c>
      <c r="C103" s="15" t="s">
        <v>4</v>
      </c>
      <c r="D103" s="65">
        <f t="shared" si="21"/>
        <v>415.86</v>
      </c>
      <c r="E103" s="75">
        <f aca="true" t="shared" si="23" ref="E103:J103">SUM(E104:E106)</f>
        <v>0</v>
      </c>
      <c r="F103" s="65">
        <f>SUM(F104:F106)</f>
        <v>215.86</v>
      </c>
      <c r="G103" s="75">
        <f t="shared" si="23"/>
        <v>200</v>
      </c>
      <c r="H103" s="65">
        <f t="shared" si="23"/>
        <v>0</v>
      </c>
      <c r="I103" s="75">
        <f t="shared" si="23"/>
        <v>0</v>
      </c>
      <c r="J103" s="65">
        <f t="shared" si="23"/>
        <v>0</v>
      </c>
      <c r="K103" s="76"/>
    </row>
    <row r="104" spans="1:11" ht="12.75" customHeight="1">
      <c r="A104" s="154"/>
      <c r="B104" s="157"/>
      <c r="C104" s="10" t="s">
        <v>5</v>
      </c>
      <c r="D104" s="42">
        <f t="shared" si="21"/>
        <v>207.93</v>
      </c>
      <c r="E104" s="69"/>
      <c r="F104" s="42">
        <v>107.93</v>
      </c>
      <c r="G104" s="69">
        <v>100</v>
      </c>
      <c r="H104" s="42"/>
      <c r="I104" s="69"/>
      <c r="J104" s="42"/>
      <c r="K104" s="70"/>
    </row>
    <row r="105" spans="1:11" ht="12.75" customHeight="1">
      <c r="A105" s="154"/>
      <c r="B105" s="157"/>
      <c r="C105" s="10" t="s">
        <v>6</v>
      </c>
      <c r="D105" s="41">
        <f aca="true" t="shared" si="24" ref="D105:D111">SUM(E105:K105)</f>
        <v>0</v>
      </c>
      <c r="E105" s="67"/>
      <c r="F105" s="41"/>
      <c r="G105" s="67"/>
      <c r="H105" s="41"/>
      <c r="I105" s="67"/>
      <c r="J105" s="41"/>
      <c r="K105" s="68"/>
    </row>
    <row r="106" spans="1:11" ht="12.75" customHeight="1">
      <c r="A106" s="155"/>
      <c r="B106" s="158"/>
      <c r="C106" s="14" t="s">
        <v>7</v>
      </c>
      <c r="D106" s="63">
        <f t="shared" si="24"/>
        <v>207.93</v>
      </c>
      <c r="E106" s="71"/>
      <c r="F106" s="63">
        <v>107.93</v>
      </c>
      <c r="G106" s="71">
        <v>100</v>
      </c>
      <c r="H106" s="63"/>
      <c r="I106" s="71"/>
      <c r="J106" s="63"/>
      <c r="K106" s="72"/>
    </row>
    <row r="107" spans="1:11" ht="12.75" customHeight="1">
      <c r="A107" s="154">
        <v>26</v>
      </c>
      <c r="B107" s="157" t="s">
        <v>73</v>
      </c>
      <c r="C107" s="10" t="s">
        <v>4</v>
      </c>
      <c r="D107" s="41">
        <f t="shared" si="24"/>
        <v>4865</v>
      </c>
      <c r="E107" s="67">
        <f aca="true" t="shared" si="25" ref="E107:J107">SUM(E108:E110)</f>
        <v>0</v>
      </c>
      <c r="F107" s="41">
        <f t="shared" si="25"/>
        <v>54.9</v>
      </c>
      <c r="G107" s="67">
        <f t="shared" si="25"/>
        <v>1887.55</v>
      </c>
      <c r="H107" s="41">
        <f t="shared" si="25"/>
        <v>2922.55</v>
      </c>
      <c r="I107" s="67">
        <f t="shared" si="25"/>
        <v>0</v>
      </c>
      <c r="J107" s="41">
        <f t="shared" si="25"/>
        <v>0</v>
      </c>
      <c r="K107" s="68"/>
    </row>
    <row r="108" spans="1:11" ht="12.75" customHeight="1">
      <c r="A108" s="154"/>
      <c r="B108" s="157"/>
      <c r="C108" s="10" t="s">
        <v>5</v>
      </c>
      <c r="D108" s="42">
        <f>SUM(E108:K108)</f>
        <v>2432.5</v>
      </c>
      <c r="E108" s="69"/>
      <c r="F108" s="42">
        <v>27.45</v>
      </c>
      <c r="G108" s="150">
        <v>943.775</v>
      </c>
      <c r="H108" s="151">
        <v>1461.275</v>
      </c>
      <c r="I108" s="69"/>
      <c r="J108" s="42"/>
      <c r="K108" s="70"/>
    </row>
    <row r="109" spans="1:11" ht="12.75" customHeight="1">
      <c r="A109" s="154"/>
      <c r="B109" s="157"/>
      <c r="C109" s="10" t="s">
        <v>6</v>
      </c>
      <c r="D109" s="41">
        <f>SUM(E109:K109)</f>
        <v>0</v>
      </c>
      <c r="E109" s="67"/>
      <c r="F109" s="41"/>
      <c r="G109" s="67"/>
      <c r="H109" s="41"/>
      <c r="I109" s="67"/>
      <c r="J109" s="41"/>
      <c r="K109" s="68"/>
    </row>
    <row r="110" spans="1:11" ht="12.75" customHeight="1">
      <c r="A110" s="154"/>
      <c r="B110" s="157"/>
      <c r="C110" s="10" t="s">
        <v>7</v>
      </c>
      <c r="D110" s="62">
        <f>SUM(E110:K110)</f>
        <v>2432.5</v>
      </c>
      <c r="E110" s="83"/>
      <c r="F110" s="62">
        <v>27.45</v>
      </c>
      <c r="G110" s="149">
        <v>943.775</v>
      </c>
      <c r="H110" s="147">
        <v>1461.275</v>
      </c>
      <c r="I110" s="83"/>
      <c r="J110" s="62"/>
      <c r="K110" s="84"/>
    </row>
    <row r="111" spans="1:11" ht="12.75" customHeight="1">
      <c r="A111" s="153">
        <v>27</v>
      </c>
      <c r="B111" s="156" t="s">
        <v>74</v>
      </c>
      <c r="C111" s="15" t="s">
        <v>4</v>
      </c>
      <c r="D111" s="65">
        <f t="shared" si="24"/>
        <v>3690</v>
      </c>
      <c r="E111" s="75">
        <f aca="true" t="shared" si="26" ref="E111:J111">SUM(E112:E114)</f>
        <v>0</v>
      </c>
      <c r="F111" s="65">
        <f t="shared" si="26"/>
        <v>180</v>
      </c>
      <c r="G111" s="75">
        <f t="shared" si="26"/>
        <v>3510</v>
      </c>
      <c r="H111" s="65">
        <f t="shared" si="26"/>
        <v>0</v>
      </c>
      <c r="I111" s="75">
        <f t="shared" si="26"/>
        <v>0</v>
      </c>
      <c r="J111" s="65">
        <f t="shared" si="26"/>
        <v>0</v>
      </c>
      <c r="K111" s="76"/>
    </row>
    <row r="112" spans="1:11" ht="12.75" customHeight="1">
      <c r="A112" s="154"/>
      <c r="B112" s="157"/>
      <c r="C112" s="10" t="s">
        <v>5</v>
      </c>
      <c r="D112" s="42">
        <f aca="true" t="shared" si="27" ref="D112:D135">SUM(E112:K112)</f>
        <v>967.5</v>
      </c>
      <c r="E112" s="69"/>
      <c r="F112" s="42">
        <v>90</v>
      </c>
      <c r="G112" s="69">
        <v>877.5</v>
      </c>
      <c r="H112" s="42"/>
      <c r="I112" s="69"/>
      <c r="J112" s="42"/>
      <c r="K112" s="70"/>
    </row>
    <row r="113" spans="1:11" ht="12.75" customHeight="1">
      <c r="A113" s="154"/>
      <c r="B113" s="157"/>
      <c r="C113" s="10" t="s">
        <v>6</v>
      </c>
      <c r="D113" s="41">
        <f t="shared" si="27"/>
        <v>0</v>
      </c>
      <c r="E113" s="67"/>
      <c r="F113" s="41"/>
      <c r="G113" s="67"/>
      <c r="H113" s="41"/>
      <c r="I113" s="67"/>
      <c r="J113" s="41"/>
      <c r="K113" s="68"/>
    </row>
    <row r="114" spans="1:11" ht="12.75" customHeight="1">
      <c r="A114" s="155"/>
      <c r="B114" s="158"/>
      <c r="C114" s="14" t="s">
        <v>7</v>
      </c>
      <c r="D114" s="63">
        <f t="shared" si="27"/>
        <v>2722.5</v>
      </c>
      <c r="E114" s="71"/>
      <c r="F114" s="63">
        <v>90</v>
      </c>
      <c r="G114" s="71">
        <v>2632.5</v>
      </c>
      <c r="H114" s="63"/>
      <c r="I114" s="71"/>
      <c r="J114" s="63"/>
      <c r="K114" s="72"/>
    </row>
    <row r="115" spans="1:11" ht="12.75" customHeight="1">
      <c r="A115" s="153">
        <v>28</v>
      </c>
      <c r="B115" s="156" t="s">
        <v>75</v>
      </c>
      <c r="C115" s="15" t="s">
        <v>4</v>
      </c>
      <c r="D115" s="65">
        <f t="shared" si="27"/>
        <v>114.72</v>
      </c>
      <c r="E115" s="75">
        <f aca="true" t="shared" si="28" ref="E115:J115">SUM(E116:E118)</f>
        <v>0</v>
      </c>
      <c r="F115" s="65">
        <f t="shared" si="28"/>
        <v>114.72</v>
      </c>
      <c r="G115" s="75">
        <f t="shared" si="28"/>
        <v>0</v>
      </c>
      <c r="H115" s="65">
        <f t="shared" si="28"/>
        <v>0</v>
      </c>
      <c r="I115" s="75">
        <f t="shared" si="28"/>
        <v>0</v>
      </c>
      <c r="J115" s="65">
        <f t="shared" si="28"/>
        <v>0</v>
      </c>
      <c r="K115" s="76"/>
    </row>
    <row r="116" spans="1:11" ht="12.75" customHeight="1">
      <c r="A116" s="154"/>
      <c r="B116" s="157"/>
      <c r="C116" s="10" t="s">
        <v>5</v>
      </c>
      <c r="D116" s="42">
        <f t="shared" si="27"/>
        <v>114.72</v>
      </c>
      <c r="E116" s="69"/>
      <c r="F116" s="42">
        <v>114.72</v>
      </c>
      <c r="G116" s="69"/>
      <c r="H116" s="42"/>
      <c r="I116" s="69"/>
      <c r="J116" s="42"/>
      <c r="K116" s="70"/>
    </row>
    <row r="117" spans="1:11" ht="12.75" customHeight="1">
      <c r="A117" s="154"/>
      <c r="B117" s="157"/>
      <c r="C117" s="10" t="s">
        <v>6</v>
      </c>
      <c r="D117" s="41">
        <f t="shared" si="27"/>
        <v>0</v>
      </c>
      <c r="E117" s="67"/>
      <c r="F117" s="41"/>
      <c r="G117" s="67"/>
      <c r="H117" s="41"/>
      <c r="I117" s="67"/>
      <c r="J117" s="41"/>
      <c r="K117" s="68"/>
    </row>
    <row r="118" spans="1:11" ht="11.25" customHeight="1">
      <c r="A118" s="155"/>
      <c r="B118" s="158"/>
      <c r="C118" s="14" t="s">
        <v>7</v>
      </c>
      <c r="D118" s="63">
        <f t="shared" si="27"/>
        <v>0</v>
      </c>
      <c r="E118" s="71"/>
      <c r="F118" s="63"/>
      <c r="G118" s="71"/>
      <c r="H118" s="63"/>
      <c r="I118" s="71"/>
      <c r="J118" s="63"/>
      <c r="K118" s="72"/>
    </row>
    <row r="119" spans="1:11" ht="12.75" customHeight="1">
      <c r="A119" s="153">
        <v>29</v>
      </c>
      <c r="B119" s="156" t="s">
        <v>79</v>
      </c>
      <c r="C119" s="15" t="s">
        <v>4</v>
      </c>
      <c r="D119" s="65">
        <f t="shared" si="27"/>
        <v>1400</v>
      </c>
      <c r="E119" s="75">
        <f aca="true" t="shared" si="29" ref="E119:J119">SUM(E120:E122)</f>
        <v>0</v>
      </c>
      <c r="F119" s="65">
        <f t="shared" si="29"/>
        <v>400</v>
      </c>
      <c r="G119" s="75">
        <f t="shared" si="29"/>
        <v>1000</v>
      </c>
      <c r="H119" s="65">
        <f t="shared" si="29"/>
        <v>0</v>
      </c>
      <c r="I119" s="75">
        <f t="shared" si="29"/>
        <v>0</v>
      </c>
      <c r="J119" s="65">
        <f t="shared" si="29"/>
        <v>0</v>
      </c>
      <c r="K119" s="76"/>
    </row>
    <row r="120" spans="1:11" ht="12.75" customHeight="1">
      <c r="A120" s="154"/>
      <c r="B120" s="157"/>
      <c r="C120" s="10" t="s">
        <v>5</v>
      </c>
      <c r="D120" s="42">
        <f t="shared" si="27"/>
        <v>700</v>
      </c>
      <c r="E120" s="69"/>
      <c r="F120" s="42">
        <v>200</v>
      </c>
      <c r="G120" s="69">
        <v>500</v>
      </c>
      <c r="H120" s="42"/>
      <c r="I120" s="69"/>
      <c r="J120" s="42"/>
      <c r="K120" s="70"/>
    </row>
    <row r="121" spans="1:11" ht="12.75" customHeight="1">
      <c r="A121" s="154"/>
      <c r="B121" s="157"/>
      <c r="C121" s="10" t="s">
        <v>6</v>
      </c>
      <c r="D121" s="41">
        <f t="shared" si="27"/>
        <v>0</v>
      </c>
      <c r="E121" s="67"/>
      <c r="F121" s="41"/>
      <c r="G121" s="67"/>
      <c r="H121" s="41"/>
      <c r="I121" s="67"/>
      <c r="J121" s="41"/>
      <c r="K121" s="68"/>
    </row>
    <row r="122" spans="1:11" ht="12.75" customHeight="1">
      <c r="A122" s="155"/>
      <c r="B122" s="158"/>
      <c r="C122" s="14" t="s">
        <v>7</v>
      </c>
      <c r="D122" s="63">
        <f t="shared" si="27"/>
        <v>700</v>
      </c>
      <c r="E122" s="71"/>
      <c r="F122" s="63">
        <v>200</v>
      </c>
      <c r="G122" s="71">
        <v>500</v>
      </c>
      <c r="H122" s="63"/>
      <c r="I122" s="71"/>
      <c r="J122" s="63"/>
      <c r="K122" s="72"/>
    </row>
    <row r="123" spans="1:11" ht="12.75" customHeight="1">
      <c r="A123" s="153">
        <v>30</v>
      </c>
      <c r="B123" s="156" t="s">
        <v>101</v>
      </c>
      <c r="C123" s="15" t="s">
        <v>4</v>
      </c>
      <c r="D123" s="65">
        <f t="shared" si="27"/>
        <v>6145.624</v>
      </c>
      <c r="E123" s="75">
        <f aca="true" t="shared" si="30" ref="E123:J123">SUM(E124:E126)</f>
        <v>0</v>
      </c>
      <c r="F123" s="65">
        <f t="shared" si="30"/>
        <v>610.624</v>
      </c>
      <c r="G123" s="75">
        <f t="shared" si="30"/>
        <v>2000</v>
      </c>
      <c r="H123" s="65">
        <f t="shared" si="30"/>
        <v>3535</v>
      </c>
      <c r="I123" s="75">
        <f t="shared" si="30"/>
        <v>0</v>
      </c>
      <c r="J123" s="65">
        <f t="shared" si="30"/>
        <v>0</v>
      </c>
      <c r="K123" s="76"/>
    </row>
    <row r="124" spans="1:11" ht="12.75" customHeight="1">
      <c r="A124" s="154"/>
      <c r="B124" s="157"/>
      <c r="C124" s="10" t="s">
        <v>5</v>
      </c>
      <c r="D124" s="42">
        <f t="shared" si="27"/>
        <v>1067.5</v>
      </c>
      <c r="E124" s="69"/>
      <c r="F124" s="42">
        <v>15.7</v>
      </c>
      <c r="G124" s="69">
        <v>203.5</v>
      </c>
      <c r="H124" s="42">
        <v>848.3</v>
      </c>
      <c r="I124" s="69"/>
      <c r="J124" s="42"/>
      <c r="K124" s="70"/>
    </row>
    <row r="125" spans="1:11" ht="12.75" customHeight="1">
      <c r="A125" s="154"/>
      <c r="B125" s="157"/>
      <c r="C125" s="10" t="s">
        <v>6</v>
      </c>
      <c r="D125" s="41">
        <f t="shared" si="27"/>
        <v>3522.3</v>
      </c>
      <c r="E125" s="67"/>
      <c r="F125" s="41"/>
      <c r="G125" s="67">
        <v>1684</v>
      </c>
      <c r="H125" s="41">
        <v>1838.3</v>
      </c>
      <c r="I125" s="67"/>
      <c r="J125" s="41"/>
      <c r="K125" s="68"/>
    </row>
    <row r="126" spans="1:11" ht="27" customHeight="1">
      <c r="A126" s="154"/>
      <c r="B126" s="157"/>
      <c r="C126" s="10" t="s">
        <v>7</v>
      </c>
      <c r="D126" s="62">
        <f t="shared" si="27"/>
        <v>1555.824</v>
      </c>
      <c r="E126" s="83"/>
      <c r="F126" s="62">
        <v>594.924</v>
      </c>
      <c r="G126" s="83">
        <v>112.5</v>
      </c>
      <c r="H126" s="62">
        <v>848.4</v>
      </c>
      <c r="I126" s="83"/>
      <c r="J126" s="62"/>
      <c r="K126" s="84"/>
    </row>
    <row r="127" spans="1:11" ht="12.75" customHeight="1">
      <c r="A127" s="153">
        <v>31</v>
      </c>
      <c r="B127" s="156" t="s">
        <v>88</v>
      </c>
      <c r="C127" s="15" t="s">
        <v>4</v>
      </c>
      <c r="D127" s="65">
        <f t="shared" si="27"/>
        <v>600</v>
      </c>
      <c r="E127" s="75">
        <f aca="true" t="shared" si="31" ref="E127:J127">SUM(E128:E130)</f>
        <v>0</v>
      </c>
      <c r="F127" s="65">
        <f t="shared" si="31"/>
        <v>7</v>
      </c>
      <c r="G127" s="75">
        <f t="shared" si="31"/>
        <v>593</v>
      </c>
      <c r="H127" s="65">
        <f t="shared" si="31"/>
        <v>0</v>
      </c>
      <c r="I127" s="75">
        <f t="shared" si="31"/>
        <v>0</v>
      </c>
      <c r="J127" s="65">
        <f t="shared" si="31"/>
        <v>0</v>
      </c>
      <c r="K127" s="76"/>
    </row>
    <row r="128" spans="1:11" ht="12.75" customHeight="1">
      <c r="A128" s="154"/>
      <c r="B128" s="157"/>
      <c r="C128" s="10" t="s">
        <v>5</v>
      </c>
      <c r="D128" s="42">
        <f t="shared" si="27"/>
        <v>45</v>
      </c>
      <c r="E128" s="69"/>
      <c r="F128" s="42">
        <v>3.5</v>
      </c>
      <c r="G128" s="42">
        <v>41.5</v>
      </c>
      <c r="H128" s="42"/>
      <c r="I128" s="69"/>
      <c r="J128" s="42"/>
      <c r="K128" s="70"/>
    </row>
    <row r="129" spans="1:11" ht="12.75" customHeight="1">
      <c r="A129" s="154"/>
      <c r="B129" s="157"/>
      <c r="C129" s="10" t="s">
        <v>6</v>
      </c>
      <c r="D129" s="41">
        <f t="shared" si="27"/>
        <v>510</v>
      </c>
      <c r="E129" s="67"/>
      <c r="F129" s="41"/>
      <c r="G129" s="41">
        <v>510</v>
      </c>
      <c r="H129" s="41"/>
      <c r="I129" s="67"/>
      <c r="J129" s="41"/>
      <c r="K129" s="68"/>
    </row>
    <row r="130" spans="1:11" ht="21.75" customHeight="1">
      <c r="A130" s="155"/>
      <c r="B130" s="158"/>
      <c r="C130" s="14" t="s">
        <v>7</v>
      </c>
      <c r="D130" s="63">
        <f t="shared" si="27"/>
        <v>45</v>
      </c>
      <c r="E130" s="71"/>
      <c r="F130" s="63">
        <v>3.5</v>
      </c>
      <c r="G130" s="63">
        <v>41.5</v>
      </c>
      <c r="H130" s="63"/>
      <c r="I130" s="71"/>
      <c r="J130" s="63"/>
      <c r="K130" s="72"/>
    </row>
    <row r="131" spans="1:11" ht="12.75" customHeight="1">
      <c r="A131" s="154">
        <v>32</v>
      </c>
      <c r="B131" s="157" t="s">
        <v>84</v>
      </c>
      <c r="C131" s="10" t="s">
        <v>4</v>
      </c>
      <c r="D131" s="41">
        <f t="shared" si="27"/>
        <v>5206.1</v>
      </c>
      <c r="E131" s="67">
        <f aca="true" t="shared" si="32" ref="E131:J131">SUM(E132:E134)</f>
        <v>0</v>
      </c>
      <c r="F131" s="41">
        <f t="shared" si="32"/>
        <v>6.1</v>
      </c>
      <c r="G131" s="67">
        <f t="shared" si="32"/>
        <v>2040</v>
      </c>
      <c r="H131" s="41">
        <f t="shared" si="32"/>
        <v>3160</v>
      </c>
      <c r="I131" s="67">
        <f t="shared" si="32"/>
        <v>0</v>
      </c>
      <c r="J131" s="41">
        <f t="shared" si="32"/>
        <v>0</v>
      </c>
      <c r="K131" s="68"/>
    </row>
    <row r="132" spans="1:11" ht="12.75" customHeight="1">
      <c r="A132" s="154"/>
      <c r="B132" s="157"/>
      <c r="C132" s="10" t="s">
        <v>5</v>
      </c>
      <c r="D132" s="42">
        <f t="shared" si="27"/>
        <v>841.8499999999999</v>
      </c>
      <c r="E132" s="69"/>
      <c r="F132" s="42">
        <v>3.05</v>
      </c>
      <c r="G132" s="69">
        <v>153</v>
      </c>
      <c r="H132" s="42">
        <v>685.8</v>
      </c>
      <c r="I132" s="69"/>
      <c r="J132" s="42"/>
      <c r="K132" s="70"/>
    </row>
    <row r="133" spans="1:11" ht="12.75" customHeight="1">
      <c r="A133" s="154"/>
      <c r="B133" s="157"/>
      <c r="C133" s="10" t="s">
        <v>6</v>
      </c>
      <c r="D133" s="41">
        <f t="shared" si="27"/>
        <v>3522.4</v>
      </c>
      <c r="E133" s="67"/>
      <c r="F133" s="41"/>
      <c r="G133" s="67">
        <v>1734</v>
      </c>
      <c r="H133" s="41">
        <v>1788.4</v>
      </c>
      <c r="I133" s="67"/>
      <c r="J133" s="41"/>
      <c r="K133" s="68"/>
    </row>
    <row r="134" spans="1:11" ht="15" customHeight="1">
      <c r="A134" s="154"/>
      <c r="B134" s="157"/>
      <c r="C134" s="10" t="s">
        <v>7</v>
      </c>
      <c r="D134" s="62">
        <f t="shared" si="27"/>
        <v>841.8499999999999</v>
      </c>
      <c r="E134" s="83"/>
      <c r="F134" s="62">
        <v>3.05</v>
      </c>
      <c r="G134" s="83">
        <v>153</v>
      </c>
      <c r="H134" s="62">
        <v>685.8</v>
      </c>
      <c r="I134" s="83"/>
      <c r="J134" s="62"/>
      <c r="K134" s="84"/>
    </row>
    <row r="135" spans="1:11" ht="12.75" customHeight="1">
      <c r="A135" s="153">
        <v>33</v>
      </c>
      <c r="B135" s="156" t="s">
        <v>77</v>
      </c>
      <c r="C135" s="15" t="s">
        <v>4</v>
      </c>
      <c r="D135" s="65">
        <f t="shared" si="27"/>
        <v>394.35</v>
      </c>
      <c r="E135" s="75">
        <f aca="true" t="shared" si="33" ref="E135:J135">SUM(E136:E138)</f>
        <v>0</v>
      </c>
      <c r="F135" s="65">
        <f t="shared" si="33"/>
        <v>394.35</v>
      </c>
      <c r="G135" s="75">
        <f t="shared" si="33"/>
        <v>0</v>
      </c>
      <c r="H135" s="65">
        <f t="shared" si="33"/>
        <v>0</v>
      </c>
      <c r="I135" s="75">
        <f t="shared" si="33"/>
        <v>0</v>
      </c>
      <c r="J135" s="65">
        <f t="shared" si="33"/>
        <v>0</v>
      </c>
      <c r="K135" s="76"/>
    </row>
    <row r="136" spans="1:11" ht="12.75" customHeight="1">
      <c r="A136" s="154"/>
      <c r="B136" s="157"/>
      <c r="C136" s="10" t="s">
        <v>5</v>
      </c>
      <c r="D136" s="42"/>
      <c r="E136" s="69"/>
      <c r="F136" s="42"/>
      <c r="G136" s="69"/>
      <c r="H136" s="42"/>
      <c r="I136" s="69"/>
      <c r="J136" s="42"/>
      <c r="K136" s="70"/>
    </row>
    <row r="137" spans="1:11" ht="12.75" customHeight="1">
      <c r="A137" s="154"/>
      <c r="B137" s="157"/>
      <c r="C137" s="10" t="s">
        <v>6</v>
      </c>
      <c r="D137" s="41">
        <f>SUM(E137:K137)</f>
        <v>0</v>
      </c>
      <c r="E137" s="67"/>
      <c r="F137" s="41"/>
      <c r="G137" s="67"/>
      <c r="H137" s="41"/>
      <c r="I137" s="67"/>
      <c r="J137" s="41"/>
      <c r="K137" s="68"/>
    </row>
    <row r="138" spans="1:11" ht="17.25" customHeight="1">
      <c r="A138" s="155"/>
      <c r="B138" s="158"/>
      <c r="C138" s="14" t="s">
        <v>7</v>
      </c>
      <c r="D138" s="63">
        <f>SUM(E138:K138)</f>
        <v>394.35</v>
      </c>
      <c r="E138" s="71"/>
      <c r="F138" s="63">
        <v>394.35</v>
      </c>
      <c r="G138" s="71"/>
      <c r="H138" s="63"/>
      <c r="I138" s="71"/>
      <c r="J138" s="63"/>
      <c r="K138" s="72"/>
    </row>
    <row r="139" spans="1:11" ht="17.25" customHeight="1">
      <c r="A139" s="154">
        <v>34</v>
      </c>
      <c r="B139" s="157" t="s">
        <v>76</v>
      </c>
      <c r="C139" s="10" t="s">
        <v>4</v>
      </c>
      <c r="D139" s="41">
        <f>SUM(E139:K139)</f>
        <v>365.643</v>
      </c>
      <c r="E139" s="67">
        <f aca="true" t="shared" si="34" ref="E139:J139">SUM(E140:E142)</f>
        <v>0</v>
      </c>
      <c r="F139" s="148">
        <f>SUM(F140:F142)</f>
        <v>365.643</v>
      </c>
      <c r="G139" s="67">
        <f t="shared" si="34"/>
        <v>0</v>
      </c>
      <c r="H139" s="41">
        <f t="shared" si="34"/>
        <v>0</v>
      </c>
      <c r="I139" s="67">
        <f t="shared" si="34"/>
        <v>0</v>
      </c>
      <c r="J139" s="41">
        <f t="shared" si="34"/>
        <v>0</v>
      </c>
      <c r="K139" s="68"/>
    </row>
    <row r="140" spans="1:11" ht="17.25" customHeight="1">
      <c r="A140" s="154"/>
      <c r="B140" s="157"/>
      <c r="C140" s="10" t="s">
        <v>5</v>
      </c>
      <c r="D140" s="42"/>
      <c r="E140" s="69"/>
      <c r="F140" s="42"/>
      <c r="G140" s="69"/>
      <c r="H140" s="42"/>
      <c r="I140" s="69"/>
      <c r="J140" s="42"/>
      <c r="K140" s="70"/>
    </row>
    <row r="141" spans="1:11" ht="17.25" customHeight="1">
      <c r="A141" s="154"/>
      <c r="B141" s="157"/>
      <c r="C141" s="10" t="s">
        <v>6</v>
      </c>
      <c r="D141" s="41">
        <f>SUM(E141:K141)</f>
        <v>0</v>
      </c>
      <c r="E141" s="67"/>
      <c r="F141" s="41"/>
      <c r="G141" s="67"/>
      <c r="H141" s="41"/>
      <c r="I141" s="67"/>
      <c r="J141" s="41"/>
      <c r="K141" s="68"/>
    </row>
    <row r="142" spans="1:11" ht="17.25" customHeight="1" thickBot="1">
      <c r="A142" s="162"/>
      <c r="B142" s="157"/>
      <c r="C142" s="10" t="s">
        <v>7</v>
      </c>
      <c r="D142" s="62">
        <f>SUM(E142:K142)</f>
        <v>365.643</v>
      </c>
      <c r="E142" s="83"/>
      <c r="F142" s="147">
        <v>365.643</v>
      </c>
      <c r="G142" s="83"/>
      <c r="H142" s="62"/>
      <c r="I142" s="83"/>
      <c r="J142" s="62"/>
      <c r="K142" s="84"/>
    </row>
    <row r="143" spans="1:11" ht="17.25" customHeight="1">
      <c r="A143" s="161">
        <v>35</v>
      </c>
      <c r="B143" s="156" t="s">
        <v>89</v>
      </c>
      <c r="C143" s="15" t="s">
        <v>4</v>
      </c>
      <c r="D143" s="65">
        <f>SUM(E143:K143)</f>
        <v>346.72</v>
      </c>
      <c r="E143" s="75">
        <f aca="true" t="shared" si="35" ref="E143:J143">SUM(E144:E146)</f>
        <v>0</v>
      </c>
      <c r="F143" s="65">
        <f t="shared" si="35"/>
        <v>346.72</v>
      </c>
      <c r="G143" s="75">
        <f t="shared" si="35"/>
        <v>0</v>
      </c>
      <c r="H143" s="65">
        <f t="shared" si="35"/>
        <v>0</v>
      </c>
      <c r="I143" s="75">
        <f t="shared" si="35"/>
        <v>0</v>
      </c>
      <c r="J143" s="65">
        <f t="shared" si="35"/>
        <v>0</v>
      </c>
      <c r="K143" s="76"/>
    </row>
    <row r="144" spans="1:11" ht="17.25" customHeight="1">
      <c r="A144" s="154"/>
      <c r="B144" s="157"/>
      <c r="C144" s="10" t="s">
        <v>5</v>
      </c>
      <c r="D144" s="42">
        <f>SUM(E144:K144)</f>
        <v>220.72</v>
      </c>
      <c r="E144" s="69"/>
      <c r="F144" s="42">
        <v>220.72</v>
      </c>
      <c r="G144" s="69"/>
      <c r="H144" s="42"/>
      <c r="I144" s="69"/>
      <c r="J144" s="42"/>
      <c r="K144" s="70"/>
    </row>
    <row r="145" spans="1:11" ht="17.25" customHeight="1">
      <c r="A145" s="154"/>
      <c r="B145" s="157"/>
      <c r="C145" s="10" t="s">
        <v>6</v>
      </c>
      <c r="D145" s="41">
        <f>SUM(E145:K145)</f>
        <v>0</v>
      </c>
      <c r="E145" s="67"/>
      <c r="F145" s="41"/>
      <c r="G145" s="67"/>
      <c r="H145" s="41"/>
      <c r="I145" s="67"/>
      <c r="J145" s="41"/>
      <c r="K145" s="68"/>
    </row>
    <row r="146" spans="1:11" ht="17.25" customHeight="1" thickBot="1">
      <c r="A146" s="162"/>
      <c r="B146" s="158"/>
      <c r="C146" s="14" t="s">
        <v>116</v>
      </c>
      <c r="D146" s="63">
        <f>SUM(E146:K146)</f>
        <v>126</v>
      </c>
      <c r="E146" s="71"/>
      <c r="F146" s="63">
        <v>126</v>
      </c>
      <c r="G146" s="71"/>
      <c r="H146" s="63"/>
      <c r="I146" s="71"/>
      <c r="J146" s="63"/>
      <c r="K146" s="72"/>
    </row>
    <row r="147" spans="1:11" ht="12.75" customHeight="1">
      <c r="A147" s="161">
        <v>36</v>
      </c>
      <c r="B147" s="157" t="s">
        <v>90</v>
      </c>
      <c r="C147" s="10" t="s">
        <v>4</v>
      </c>
      <c r="D147" s="41">
        <f>SUM(E147:K147)</f>
        <v>130.82</v>
      </c>
      <c r="E147" s="67">
        <f aca="true" t="shared" si="36" ref="E147:J147">SUM(E148:E150)</f>
        <v>0</v>
      </c>
      <c r="F147" s="41">
        <f t="shared" si="36"/>
        <v>130.82</v>
      </c>
      <c r="G147" s="67">
        <f t="shared" si="36"/>
        <v>0</v>
      </c>
      <c r="H147" s="41">
        <f t="shared" si="36"/>
        <v>0</v>
      </c>
      <c r="I147" s="67">
        <f t="shared" si="36"/>
        <v>0</v>
      </c>
      <c r="J147" s="41">
        <f t="shared" si="36"/>
        <v>0</v>
      </c>
      <c r="K147" s="68"/>
    </row>
    <row r="148" spans="1:11" ht="12.75" customHeight="1">
      <c r="A148" s="154"/>
      <c r="B148" s="157"/>
      <c r="C148" s="10" t="s">
        <v>5</v>
      </c>
      <c r="D148" s="42">
        <f>SUM(E148:K148)</f>
        <v>74.82</v>
      </c>
      <c r="E148" s="69"/>
      <c r="F148" s="42">
        <v>74.82</v>
      </c>
      <c r="G148" s="69"/>
      <c r="H148" s="42"/>
      <c r="I148" s="69"/>
      <c r="J148" s="42"/>
      <c r="K148" s="70"/>
    </row>
    <row r="149" spans="1:11" ht="12.75" customHeight="1">
      <c r="A149" s="154"/>
      <c r="B149" s="157"/>
      <c r="C149" s="10" t="s">
        <v>6</v>
      </c>
      <c r="D149" s="41">
        <f>SUM(E149:K149)</f>
        <v>0</v>
      </c>
      <c r="E149" s="67"/>
      <c r="F149" s="41"/>
      <c r="G149" s="67"/>
      <c r="H149" s="41"/>
      <c r="I149" s="67"/>
      <c r="J149" s="41"/>
      <c r="K149" s="68"/>
    </row>
    <row r="150" spans="1:11" ht="24" customHeight="1">
      <c r="A150" s="154"/>
      <c r="B150" s="157"/>
      <c r="C150" s="10" t="s">
        <v>9</v>
      </c>
      <c r="D150" s="62">
        <f>SUM(E150:K150)</f>
        <v>56</v>
      </c>
      <c r="E150" s="83"/>
      <c r="F150" s="62">
        <v>56</v>
      </c>
      <c r="G150" s="83"/>
      <c r="H150" s="62"/>
      <c r="I150" s="83"/>
      <c r="J150" s="62"/>
      <c r="K150" s="84"/>
    </row>
    <row r="151" spans="1:11" ht="19.5" customHeight="1">
      <c r="A151" s="153">
        <v>37</v>
      </c>
      <c r="B151" s="189" t="s">
        <v>123</v>
      </c>
      <c r="C151" s="11" t="s">
        <v>4</v>
      </c>
      <c r="D151" s="138">
        <f>SUM(E151:K151)</f>
        <v>823.21</v>
      </c>
      <c r="E151" s="138">
        <f aca="true" t="shared" si="37" ref="E151:J151">SUM(E152:E154)</f>
        <v>0</v>
      </c>
      <c r="F151" s="138">
        <f t="shared" si="37"/>
        <v>711.59</v>
      </c>
      <c r="G151" s="138">
        <f t="shared" si="37"/>
        <v>111.62</v>
      </c>
      <c r="H151" s="138">
        <f t="shared" si="37"/>
        <v>0</v>
      </c>
      <c r="I151" s="138">
        <f t="shared" si="37"/>
        <v>0</v>
      </c>
      <c r="J151" s="138">
        <f t="shared" si="37"/>
        <v>0</v>
      </c>
      <c r="K151" s="139"/>
    </row>
    <row r="152" spans="1:11" ht="15" customHeight="1">
      <c r="A152" s="154"/>
      <c r="B152" s="190"/>
      <c r="C152" s="4" t="s">
        <v>5</v>
      </c>
      <c r="D152" s="120">
        <f>SUM(E152:K152)</f>
        <v>625.11</v>
      </c>
      <c r="E152" s="120"/>
      <c r="F152" s="120">
        <v>536.59</v>
      </c>
      <c r="G152" s="120">
        <v>88.52</v>
      </c>
      <c r="H152" s="120"/>
      <c r="I152" s="120"/>
      <c r="J152" s="120"/>
      <c r="K152" s="121"/>
    </row>
    <row r="153" spans="1:11" ht="13.5" customHeight="1">
      <c r="A153" s="154"/>
      <c r="B153" s="190"/>
      <c r="C153" s="4" t="s">
        <v>6</v>
      </c>
      <c r="D153" s="120">
        <f>SUM(E153:K153)</f>
        <v>0</v>
      </c>
      <c r="E153" s="120"/>
      <c r="F153" s="120"/>
      <c r="G153" s="120"/>
      <c r="H153" s="120"/>
      <c r="I153" s="120"/>
      <c r="J153" s="120"/>
      <c r="K153" s="121"/>
    </row>
    <row r="154" spans="1:11" ht="14.25" customHeight="1">
      <c r="A154" s="155"/>
      <c r="B154" s="191"/>
      <c r="C154" s="13" t="s">
        <v>9</v>
      </c>
      <c r="D154" s="140">
        <f aca="true" t="shared" si="38" ref="D154:D170">SUM(E154:K154)</f>
        <v>198.1</v>
      </c>
      <c r="E154" s="140"/>
      <c r="F154" s="140">
        <v>175</v>
      </c>
      <c r="G154" s="140">
        <v>23.1</v>
      </c>
      <c r="H154" s="140"/>
      <c r="I154" s="140"/>
      <c r="J154" s="140"/>
      <c r="K154" s="141"/>
    </row>
    <row r="155" spans="1:11" ht="15.75" customHeight="1">
      <c r="A155" s="153">
        <v>38</v>
      </c>
      <c r="B155" s="189" t="s">
        <v>119</v>
      </c>
      <c r="C155" s="11" t="s">
        <v>4</v>
      </c>
      <c r="D155" s="138">
        <f t="shared" si="38"/>
        <v>334.7</v>
      </c>
      <c r="E155" s="138">
        <f aca="true" t="shared" si="39" ref="E155:J155">SUM(E156:E158)</f>
        <v>0</v>
      </c>
      <c r="F155" s="138">
        <f t="shared" si="39"/>
        <v>134.7</v>
      </c>
      <c r="G155" s="138">
        <f t="shared" si="39"/>
        <v>100</v>
      </c>
      <c r="H155" s="138">
        <f t="shared" si="39"/>
        <v>100</v>
      </c>
      <c r="I155" s="138">
        <f t="shared" si="39"/>
        <v>0</v>
      </c>
      <c r="J155" s="138">
        <f t="shared" si="39"/>
        <v>0</v>
      </c>
      <c r="K155" s="139"/>
    </row>
    <row r="156" spans="1:11" ht="15" customHeight="1">
      <c r="A156" s="154"/>
      <c r="B156" s="190"/>
      <c r="C156" s="4" t="s">
        <v>5</v>
      </c>
      <c r="D156" s="120">
        <f t="shared" si="38"/>
        <v>334.7</v>
      </c>
      <c r="E156" s="120"/>
      <c r="F156" s="120">
        <v>134.7</v>
      </c>
      <c r="G156" s="120">
        <v>100</v>
      </c>
      <c r="H156" s="120">
        <v>100</v>
      </c>
      <c r="I156" s="120"/>
      <c r="J156" s="120"/>
      <c r="K156" s="121"/>
    </row>
    <row r="157" spans="1:11" ht="24" customHeight="1">
      <c r="A157" s="154"/>
      <c r="B157" s="190"/>
      <c r="C157" s="4" t="s">
        <v>6</v>
      </c>
      <c r="D157" s="120">
        <f t="shared" si="38"/>
        <v>0</v>
      </c>
      <c r="E157" s="120"/>
      <c r="F157" s="120"/>
      <c r="G157" s="120"/>
      <c r="H157" s="120"/>
      <c r="I157" s="120"/>
      <c r="J157" s="120"/>
      <c r="K157" s="121"/>
    </row>
    <row r="158" spans="1:11" ht="15.75" customHeight="1">
      <c r="A158" s="155"/>
      <c r="B158" s="191"/>
      <c r="C158" s="13" t="s">
        <v>49</v>
      </c>
      <c r="D158" s="140">
        <f t="shared" si="38"/>
        <v>0</v>
      </c>
      <c r="E158" s="140"/>
      <c r="F158" s="140"/>
      <c r="G158" s="140"/>
      <c r="H158" s="140"/>
      <c r="I158" s="140"/>
      <c r="J158" s="140"/>
      <c r="K158" s="141"/>
    </row>
    <row r="159" spans="1:11" ht="18.75" customHeight="1">
      <c r="A159" s="153">
        <v>39</v>
      </c>
      <c r="B159" s="189" t="s">
        <v>110</v>
      </c>
      <c r="C159" s="11" t="s">
        <v>4</v>
      </c>
      <c r="D159" s="138">
        <f t="shared" si="38"/>
        <v>320</v>
      </c>
      <c r="E159" s="138">
        <f aca="true" t="shared" si="40" ref="E159:J159">SUM(E160:E162)</f>
        <v>0</v>
      </c>
      <c r="F159" s="138">
        <f t="shared" si="40"/>
        <v>20</v>
      </c>
      <c r="G159" s="138">
        <f t="shared" si="40"/>
        <v>150</v>
      </c>
      <c r="H159" s="138">
        <f t="shared" si="40"/>
        <v>150</v>
      </c>
      <c r="I159" s="138">
        <f t="shared" si="40"/>
        <v>0</v>
      </c>
      <c r="J159" s="138">
        <f t="shared" si="40"/>
        <v>0</v>
      </c>
      <c r="K159" s="139"/>
    </row>
    <row r="160" spans="1:11" ht="15.75" customHeight="1">
      <c r="A160" s="154"/>
      <c r="B160" s="190"/>
      <c r="C160" s="4" t="s">
        <v>5</v>
      </c>
      <c r="D160" s="120">
        <f t="shared" si="38"/>
        <v>320</v>
      </c>
      <c r="E160" s="120"/>
      <c r="F160" s="120">
        <v>20</v>
      </c>
      <c r="G160" s="120">
        <v>150</v>
      </c>
      <c r="H160" s="120">
        <v>150</v>
      </c>
      <c r="I160" s="120"/>
      <c r="J160" s="120"/>
      <c r="K160" s="121"/>
    </row>
    <row r="161" spans="1:11" ht="15.75" customHeight="1">
      <c r="A161" s="154"/>
      <c r="B161" s="190"/>
      <c r="C161" s="4" t="s">
        <v>6</v>
      </c>
      <c r="D161" s="120">
        <f t="shared" si="38"/>
        <v>0</v>
      </c>
      <c r="E161" s="120"/>
      <c r="F161" s="120"/>
      <c r="G161" s="120"/>
      <c r="H161" s="120"/>
      <c r="I161" s="120"/>
      <c r="J161" s="120"/>
      <c r="K161" s="121"/>
    </row>
    <row r="162" spans="1:11" ht="17.25" customHeight="1">
      <c r="A162" s="155"/>
      <c r="B162" s="191"/>
      <c r="C162" s="13" t="s">
        <v>49</v>
      </c>
      <c r="D162" s="140">
        <f t="shared" si="38"/>
        <v>0</v>
      </c>
      <c r="E162" s="140"/>
      <c r="F162" s="140"/>
      <c r="G162" s="140"/>
      <c r="H162" s="140"/>
      <c r="I162" s="140"/>
      <c r="J162" s="140"/>
      <c r="K162" s="141"/>
    </row>
    <row r="163" spans="1:11" ht="17.25" customHeight="1">
      <c r="A163" s="153">
        <v>40</v>
      </c>
      <c r="B163" s="156" t="s">
        <v>109</v>
      </c>
      <c r="C163" s="11" t="s">
        <v>4</v>
      </c>
      <c r="D163" s="138">
        <f>SUM(E163:K163)</f>
        <v>2675.8929999999996</v>
      </c>
      <c r="E163" s="138">
        <f aca="true" t="shared" si="41" ref="E163:J163">SUM(E164:E166)</f>
        <v>0</v>
      </c>
      <c r="F163" s="138">
        <f t="shared" si="41"/>
        <v>522.408</v>
      </c>
      <c r="G163" s="138">
        <f t="shared" si="41"/>
        <v>2153.4849999999997</v>
      </c>
      <c r="H163" s="138">
        <f t="shared" si="41"/>
        <v>0</v>
      </c>
      <c r="I163" s="138">
        <f t="shared" si="41"/>
        <v>0</v>
      </c>
      <c r="J163" s="138">
        <f t="shared" si="41"/>
        <v>0</v>
      </c>
      <c r="K163" s="139"/>
    </row>
    <row r="164" spans="1:11" ht="17.25" customHeight="1">
      <c r="A164" s="154"/>
      <c r="B164" s="157"/>
      <c r="C164" s="4" t="s">
        <v>5</v>
      </c>
      <c r="D164" s="120">
        <f>SUM(E164:K164)</f>
        <v>1573.1599999999999</v>
      </c>
      <c r="E164" s="120"/>
      <c r="F164" s="120">
        <v>496.418</v>
      </c>
      <c r="G164" s="120">
        <v>1076.742</v>
      </c>
      <c r="H164" s="120"/>
      <c r="I164" s="120"/>
      <c r="J164" s="120"/>
      <c r="K164" s="121"/>
    </row>
    <row r="165" spans="1:11" ht="17.25" customHeight="1">
      <c r="A165" s="154"/>
      <c r="B165" s="157"/>
      <c r="C165" s="4" t="s">
        <v>6</v>
      </c>
      <c r="D165" s="120">
        <f>SUM(E165:K165)</f>
        <v>0</v>
      </c>
      <c r="E165" s="120"/>
      <c r="F165" s="120"/>
      <c r="G165" s="120"/>
      <c r="H165" s="120"/>
      <c r="I165" s="120"/>
      <c r="J165" s="120"/>
      <c r="K165" s="121"/>
    </row>
    <row r="166" spans="1:11" ht="17.25" customHeight="1">
      <c r="A166" s="155"/>
      <c r="B166" s="158"/>
      <c r="C166" s="13" t="s">
        <v>49</v>
      </c>
      <c r="D166" s="140">
        <f>SUM(E166:K166)</f>
        <v>1102.733</v>
      </c>
      <c r="E166" s="140"/>
      <c r="F166" s="140">
        <v>25.99</v>
      </c>
      <c r="G166" s="140">
        <v>1076.743</v>
      </c>
      <c r="H166" s="140"/>
      <c r="I166" s="140"/>
      <c r="J166" s="140"/>
      <c r="K166" s="141"/>
    </row>
    <row r="167" spans="1:11" ht="12.75" customHeight="1">
      <c r="A167" s="153">
        <v>41</v>
      </c>
      <c r="B167" s="156" t="s">
        <v>122</v>
      </c>
      <c r="C167" s="11" t="s">
        <v>4</v>
      </c>
      <c r="D167" s="138">
        <f t="shared" si="38"/>
        <v>1580</v>
      </c>
      <c r="E167" s="138">
        <f aca="true" t="shared" si="42" ref="E167:J167">SUM(E168:E170)</f>
        <v>0</v>
      </c>
      <c r="F167" s="138">
        <f t="shared" si="42"/>
        <v>0</v>
      </c>
      <c r="G167" s="138">
        <f t="shared" si="42"/>
        <v>1580</v>
      </c>
      <c r="H167" s="138">
        <f t="shared" si="42"/>
        <v>0</v>
      </c>
      <c r="I167" s="138">
        <f t="shared" si="42"/>
        <v>0</v>
      </c>
      <c r="J167" s="138">
        <f t="shared" si="42"/>
        <v>0</v>
      </c>
      <c r="K167" s="139"/>
    </row>
    <row r="168" spans="1:11" ht="12.75" customHeight="1">
      <c r="A168" s="154"/>
      <c r="B168" s="157"/>
      <c r="C168" s="4" t="s">
        <v>5</v>
      </c>
      <c r="D168" s="120">
        <f t="shared" si="38"/>
        <v>790</v>
      </c>
      <c r="E168" s="120"/>
      <c r="F168" s="120"/>
      <c r="G168" s="120">
        <v>790</v>
      </c>
      <c r="H168" s="120"/>
      <c r="I168" s="120"/>
      <c r="J168" s="120"/>
      <c r="K168" s="121"/>
    </row>
    <row r="169" spans="1:11" ht="12.75" customHeight="1">
      <c r="A169" s="154"/>
      <c r="B169" s="157"/>
      <c r="C169" s="4" t="s">
        <v>6</v>
      </c>
      <c r="D169" s="120">
        <f t="shared" si="38"/>
        <v>0</v>
      </c>
      <c r="E169" s="120"/>
      <c r="F169" s="120"/>
      <c r="G169" s="120"/>
      <c r="H169" s="120"/>
      <c r="I169" s="120"/>
      <c r="J169" s="120"/>
      <c r="K169" s="121"/>
    </row>
    <row r="170" spans="1:11" ht="12.75" customHeight="1">
      <c r="A170" s="155"/>
      <c r="B170" s="158"/>
      <c r="C170" s="13" t="s">
        <v>49</v>
      </c>
      <c r="D170" s="140">
        <f t="shared" si="38"/>
        <v>790</v>
      </c>
      <c r="E170" s="140"/>
      <c r="F170" s="140"/>
      <c r="G170" s="140">
        <v>790</v>
      </c>
      <c r="H170" s="140"/>
      <c r="I170" s="140"/>
      <c r="J170" s="140"/>
      <c r="K170" s="141"/>
    </row>
    <row r="171" spans="1:11" ht="12.75">
      <c r="A171" s="163" t="s">
        <v>14</v>
      </c>
      <c r="B171" s="164"/>
      <c r="C171" s="10" t="s">
        <v>4</v>
      </c>
      <c r="D171" s="41">
        <f>SUM(E171:K171)</f>
        <v>181975.64500000002</v>
      </c>
      <c r="E171" s="41">
        <f aca="true" t="shared" si="43" ref="E171:K171">SUM(E172:E174)</f>
        <v>6663.800000000001</v>
      </c>
      <c r="F171" s="41">
        <f>SUM(F172:F174)</f>
        <v>9644.9</v>
      </c>
      <c r="G171" s="41">
        <f>SUM(G172:G174)</f>
        <v>49276.195</v>
      </c>
      <c r="H171" s="137">
        <f>SUM(H172:H174)</f>
        <v>45556.75</v>
      </c>
      <c r="I171" s="41">
        <f t="shared" si="43"/>
        <v>7667</v>
      </c>
      <c r="J171" s="41">
        <f t="shared" si="43"/>
        <v>7667</v>
      </c>
      <c r="K171" s="68">
        <f t="shared" si="43"/>
        <v>55500</v>
      </c>
    </row>
    <row r="172" spans="1:11" ht="12.75">
      <c r="A172" s="165"/>
      <c r="B172" s="164"/>
      <c r="C172" s="31" t="s">
        <v>5</v>
      </c>
      <c r="D172" s="52">
        <f>SUM(E172:K172)</f>
        <v>44338.432</v>
      </c>
      <c r="E172" s="52">
        <f>SUM(E8,E12,E16,E20,E24,E28,E32,E36,E40,E44,E48,E52,E56,E60,E64,E68,E72,E76,E80,E84,E88,E148,E168)</f>
        <v>3458.4</v>
      </c>
      <c r="F172" s="52">
        <v>3241.5</v>
      </c>
      <c r="G172" s="52">
        <f>SUM(G44,G48,G52,G56,G60,G64,G68,G72,G76,G80,G84,G88,G92,G104,G108,G112,G124,G128,G132,G152,G156,G160,G164,G168,G120)</f>
        <v>15138.557</v>
      </c>
      <c r="H172" s="152">
        <f>+SUM(H44,H48,H52,H56,H60,H64,H68,H72,H76,H80,H84,H88,H92,H96,H100,H104,H108,H112,H116,H120,H124,H128,H132,H136,H140,H144,H148,H152,H156,H160)</f>
        <v>11174.974999999999</v>
      </c>
      <c r="I172" s="52">
        <f>SUM(I44,I48,I52,I56,I60,I64,I68,I72,I76,I80,I84,I88,I92,I96,I100,I104,I108,I112,I116,I120,I124,I128,I132,I136,I140,I144,I148,I168)</f>
        <v>1500</v>
      </c>
      <c r="J172" s="52">
        <f aca="true" t="shared" si="44" ref="I172:K174">SUM(J44,J48,J52,J56,J60,J64,J68,J72,J76,J80,J84,J88,J92,J96,J100,J104,J108,J112,J116,J120,J124,J128,J132,J136,J140,J144,J148,J168)</f>
        <v>1500</v>
      </c>
      <c r="K172" s="122">
        <f t="shared" si="44"/>
        <v>8325</v>
      </c>
    </row>
    <row r="173" spans="1:11" ht="12.75">
      <c r="A173" s="165"/>
      <c r="B173" s="164"/>
      <c r="C173" s="10" t="s">
        <v>6</v>
      </c>
      <c r="D173" s="41">
        <f>SUM(E173:K173)</f>
        <v>99891.7</v>
      </c>
      <c r="E173" s="52">
        <f>SUM(E9,E13,E17,E21,E25,E29,E33,E37,E41,E45,E49,E53,E57,E61,E65,E69,E73,E77,E81,E85,E89,E149,E169)</f>
        <v>0</v>
      </c>
      <c r="F173" s="42">
        <f>SUM(F45,F49,F53,F57,F61,F65,F69,F73,F77,F81,F85,F89,F93,F97,F101,F105,F109,F113,F117,F121,F125,F129,F133,F137,F141,F145,F149,F169)</f>
        <v>0</v>
      </c>
      <c r="G173" s="42">
        <f>SUM(G45,G49,G53,G57,G61,G65,G69,G73,G77,G81,G85,G89,G93,G97,G101,G105,G109,G113,G117,G121,G125,G129,G133,G137,G141,G145,G149,G169)</f>
        <v>18396</v>
      </c>
      <c r="H173" s="42">
        <f>SUM(H45,H49,H53,H57,H61,H65,H69,H73,H77,H81,H85,H89,H93,H97,H101,H105,H109,H113,H117,H121,H125,H129,H133,H137,H141,H145,H149,H169)</f>
        <v>21986.7</v>
      </c>
      <c r="I173" s="42">
        <f t="shared" si="44"/>
        <v>6167</v>
      </c>
      <c r="J173" s="42">
        <f t="shared" si="44"/>
        <v>6167</v>
      </c>
      <c r="K173" s="61">
        <f t="shared" si="44"/>
        <v>47175</v>
      </c>
    </row>
    <row r="174" spans="1:11" ht="13.5" thickBot="1">
      <c r="A174" s="166"/>
      <c r="B174" s="167"/>
      <c r="C174" s="12" t="s">
        <v>7</v>
      </c>
      <c r="D174" s="40">
        <f>SUM(E174:K174)</f>
        <v>37745.513</v>
      </c>
      <c r="E174" s="123">
        <f>SUM(E10,E14,E18,E22,E26,E30,E34,E38,E42,E46,E50,E54,E58,E62,E66,E70,E74,E78,E82,E86,E90,E150,E170)</f>
        <v>3205.4000000000005</v>
      </c>
      <c r="F174" s="40">
        <v>6403.4</v>
      </c>
      <c r="G174" s="40">
        <f>SUM(G170,G166,G162,G158,G154,G150,G134,G130,G126,G114,G110,G106,G86,G82,G78,G74,G70,G66,G62,G58,G54,G50,G46,G122)</f>
        <v>15741.637999999999</v>
      </c>
      <c r="H174" s="40">
        <f>+SUM(H46,H50,H54,H58,H62,H66,H70,H74,H78,H82,H86,H90,H94,H98,H102,H106,H110,H114,H126,H122,H118,H130,H134,H138,H142,H146,H150,H154,H158,H162)</f>
        <v>12395.074999999999</v>
      </c>
      <c r="I174" s="40">
        <f t="shared" si="44"/>
        <v>0</v>
      </c>
      <c r="J174" s="40">
        <f t="shared" si="44"/>
        <v>0</v>
      </c>
      <c r="K174" s="124">
        <f t="shared" si="44"/>
        <v>0</v>
      </c>
    </row>
  </sheetData>
  <sheetProtection/>
  <mergeCells count="88">
    <mergeCell ref="A163:A166"/>
    <mergeCell ref="B163:B166"/>
    <mergeCell ref="A151:A154"/>
    <mergeCell ref="B151:B154"/>
    <mergeCell ref="A155:A158"/>
    <mergeCell ref="B155:B158"/>
    <mergeCell ref="A159:A162"/>
    <mergeCell ref="B159:B162"/>
    <mergeCell ref="D4:D5"/>
    <mergeCell ref="C4:C5"/>
    <mergeCell ref="A139:A142"/>
    <mergeCell ref="B139:B142"/>
    <mergeCell ref="A127:A130"/>
    <mergeCell ref="B127:B130"/>
    <mergeCell ref="A135:A138"/>
    <mergeCell ref="B135:B138"/>
    <mergeCell ref="A131:A134"/>
    <mergeCell ref="B131:B134"/>
    <mergeCell ref="A23:A26"/>
    <mergeCell ref="B7:B10"/>
    <mergeCell ref="B11:B14"/>
    <mergeCell ref="B15:B18"/>
    <mergeCell ref="B19:B22"/>
    <mergeCell ref="A19:A22"/>
    <mergeCell ref="A4:A5"/>
    <mergeCell ref="A51:A54"/>
    <mergeCell ref="E4:K4"/>
    <mergeCell ref="B4:B5"/>
    <mergeCell ref="B23:B26"/>
    <mergeCell ref="B27:B30"/>
    <mergeCell ref="B31:B34"/>
    <mergeCell ref="A7:A10"/>
    <mergeCell ref="A11:A14"/>
    <mergeCell ref="A15:A18"/>
    <mergeCell ref="A27:A30"/>
    <mergeCell ref="A31:A34"/>
    <mergeCell ref="A43:A46"/>
    <mergeCell ref="B43:B46"/>
    <mergeCell ref="B35:B38"/>
    <mergeCell ref="B39:B42"/>
    <mergeCell ref="A35:A38"/>
    <mergeCell ref="A39:A42"/>
    <mergeCell ref="A47:A50"/>
    <mergeCell ref="B47:B50"/>
    <mergeCell ref="B55:B58"/>
    <mergeCell ref="A59:A62"/>
    <mergeCell ref="B59:B62"/>
    <mergeCell ref="B51:B54"/>
    <mergeCell ref="A55:A58"/>
    <mergeCell ref="A171:B174"/>
    <mergeCell ref="A79:A82"/>
    <mergeCell ref="B79:B82"/>
    <mergeCell ref="A83:A86"/>
    <mergeCell ref="B83:B86"/>
    <mergeCell ref="B143:B146"/>
    <mergeCell ref="A107:A110"/>
    <mergeCell ref="B107:B110"/>
    <mergeCell ref="A123:A126"/>
    <mergeCell ref="B123:B126"/>
    <mergeCell ref="A147:A150"/>
    <mergeCell ref="B147:B150"/>
    <mergeCell ref="A91:A94"/>
    <mergeCell ref="A99:A102"/>
    <mergeCell ref="A111:A114"/>
    <mergeCell ref="B111:B114"/>
    <mergeCell ref="A143:A146"/>
    <mergeCell ref="B103:B106"/>
    <mergeCell ref="B99:B102"/>
    <mergeCell ref="B91:B94"/>
    <mergeCell ref="A103:A106"/>
    <mergeCell ref="A75:A78"/>
    <mergeCell ref="A63:A66"/>
    <mergeCell ref="B63:B66"/>
    <mergeCell ref="A67:A70"/>
    <mergeCell ref="B67:B70"/>
    <mergeCell ref="A71:A74"/>
    <mergeCell ref="B71:B74"/>
    <mergeCell ref="B75:B78"/>
    <mergeCell ref="A167:A170"/>
    <mergeCell ref="B167:B170"/>
    <mergeCell ref="A87:A90"/>
    <mergeCell ref="A115:A118"/>
    <mergeCell ref="B115:B118"/>
    <mergeCell ref="A119:A122"/>
    <mergeCell ref="B119:B122"/>
    <mergeCell ref="B87:B90"/>
    <mergeCell ref="A95:A98"/>
    <mergeCell ref="B95:B98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scale="93" r:id="rId1"/>
  <rowBreaks count="5" manualBreakCount="5">
    <brk id="38" max="255" man="1"/>
    <brk id="58" max="11" man="1"/>
    <brk id="82" max="11" man="1"/>
    <brk id="114" max="11" man="1"/>
    <brk id="146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7" sqref="F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8"/>
  <sheetViews>
    <sheetView showZeros="0" view="pageBreakPreview" zoomScaleSheetLayoutView="100" zoomScalePageLayoutView="0" workbookViewId="0" topLeftCell="A1">
      <selection activeCell="F66" sqref="F66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  <col min="6" max="6" width="10.421875" style="0" customWidth="1"/>
  </cols>
  <sheetData>
    <row r="2" ht="18.75">
      <c r="A2" s="17" t="s">
        <v>23</v>
      </c>
    </row>
    <row r="3" ht="13.5" thickBot="1"/>
    <row r="4" spans="1:11" ht="15.75" customHeight="1">
      <c r="A4" s="179" t="s">
        <v>0</v>
      </c>
      <c r="B4" s="183" t="s">
        <v>1</v>
      </c>
      <c r="C4" s="187" t="s">
        <v>15</v>
      </c>
      <c r="D4" s="185" t="s">
        <v>2</v>
      </c>
      <c r="E4" s="181" t="s">
        <v>3</v>
      </c>
      <c r="F4" s="181"/>
      <c r="G4" s="181"/>
      <c r="H4" s="181"/>
      <c r="I4" s="181"/>
      <c r="J4" s="181"/>
      <c r="K4" s="182"/>
    </row>
    <row r="5" spans="1:11" ht="15.75">
      <c r="A5" s="180"/>
      <c r="B5" s="184"/>
      <c r="C5" s="188"/>
      <c r="D5" s="186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46">
        <v>1</v>
      </c>
      <c r="B6" s="47">
        <v>2</v>
      </c>
      <c r="C6" s="48">
        <v>3</v>
      </c>
      <c r="D6" s="47">
        <v>4</v>
      </c>
      <c r="E6" s="47">
        <v>5</v>
      </c>
      <c r="F6" s="47">
        <v>6</v>
      </c>
      <c r="G6" s="49">
        <v>7</v>
      </c>
      <c r="H6" s="47">
        <v>8</v>
      </c>
      <c r="I6" s="48">
        <v>9</v>
      </c>
      <c r="J6" s="47">
        <v>10</v>
      </c>
      <c r="K6" s="50">
        <v>11</v>
      </c>
    </row>
    <row r="7" spans="1:11" ht="12.75" customHeight="1">
      <c r="A7" s="153">
        <v>1</v>
      </c>
      <c r="B7" s="171" t="s">
        <v>58</v>
      </c>
      <c r="C7" s="10" t="s">
        <v>4</v>
      </c>
      <c r="D7" s="38">
        <v>11</v>
      </c>
      <c r="E7" s="36">
        <v>11</v>
      </c>
      <c r="F7" s="38">
        <f aca="true" t="shared" si="0" ref="F7:K7">SUM(F8:F10)</f>
        <v>0</v>
      </c>
      <c r="G7" s="36">
        <f t="shared" si="0"/>
        <v>0</v>
      </c>
      <c r="H7" s="37">
        <f t="shared" si="0"/>
        <v>0</v>
      </c>
      <c r="I7" s="36">
        <f t="shared" si="0"/>
        <v>0</v>
      </c>
      <c r="J7" s="38">
        <f t="shared" si="0"/>
        <v>0</v>
      </c>
      <c r="K7" s="92">
        <f t="shared" si="0"/>
        <v>0</v>
      </c>
    </row>
    <row r="8" spans="1:11" ht="12.75">
      <c r="A8" s="159"/>
      <c r="B8" s="172"/>
      <c r="C8" s="10" t="s">
        <v>5</v>
      </c>
      <c r="D8" s="35">
        <v>11</v>
      </c>
      <c r="E8" s="34">
        <v>11</v>
      </c>
      <c r="F8" s="35"/>
      <c r="G8" s="34"/>
      <c r="H8" s="35"/>
      <c r="I8" s="34"/>
      <c r="J8" s="35"/>
      <c r="K8" s="93"/>
    </row>
    <row r="9" spans="1:11" ht="12.75">
      <c r="A9" s="159"/>
      <c r="B9" s="172"/>
      <c r="C9" s="10" t="s">
        <v>6</v>
      </c>
      <c r="D9" s="37">
        <f aca="true" t="shared" si="1" ref="D9:D78">SUM(E9:K9)</f>
        <v>0</v>
      </c>
      <c r="E9" s="36"/>
      <c r="F9" s="37"/>
      <c r="G9" s="36"/>
      <c r="H9" s="37"/>
      <c r="I9" s="36"/>
      <c r="J9" s="37"/>
      <c r="K9" s="92"/>
    </row>
    <row r="10" spans="1:11" ht="12.75">
      <c r="A10" s="160"/>
      <c r="B10" s="175"/>
      <c r="C10" s="14" t="s">
        <v>7</v>
      </c>
      <c r="D10" s="94">
        <f t="shared" si="1"/>
        <v>0</v>
      </c>
      <c r="E10" s="95"/>
      <c r="F10" s="94"/>
      <c r="G10" s="95"/>
      <c r="H10" s="94"/>
      <c r="I10" s="95"/>
      <c r="J10" s="94"/>
      <c r="K10" s="96"/>
    </row>
    <row r="11" spans="1:11" ht="12.75" customHeight="1">
      <c r="A11" s="153">
        <v>2</v>
      </c>
      <c r="B11" s="171" t="s">
        <v>24</v>
      </c>
      <c r="C11" s="10" t="s">
        <v>4</v>
      </c>
      <c r="D11" s="37">
        <f t="shared" si="1"/>
        <v>120</v>
      </c>
      <c r="E11" s="36"/>
      <c r="F11" s="37">
        <f aca="true" t="shared" si="2" ref="F11:K11">SUM(F12:F14)</f>
        <v>80</v>
      </c>
      <c r="G11" s="36">
        <f t="shared" si="2"/>
        <v>40</v>
      </c>
      <c r="H11" s="37">
        <f t="shared" si="2"/>
        <v>0</v>
      </c>
      <c r="I11" s="36">
        <f t="shared" si="2"/>
        <v>0</v>
      </c>
      <c r="J11" s="37">
        <f t="shared" si="2"/>
        <v>0</v>
      </c>
      <c r="K11" s="92">
        <f t="shared" si="2"/>
        <v>0</v>
      </c>
    </row>
    <row r="12" spans="1:11" ht="12.75">
      <c r="A12" s="159"/>
      <c r="B12" s="172"/>
      <c r="C12" s="10" t="s">
        <v>5</v>
      </c>
      <c r="D12" s="35">
        <f t="shared" si="1"/>
        <v>80</v>
      </c>
      <c r="E12" s="34"/>
      <c r="F12" s="35">
        <v>40</v>
      </c>
      <c r="G12" s="34">
        <v>40</v>
      </c>
      <c r="H12" s="35"/>
      <c r="I12" s="34"/>
      <c r="J12" s="35"/>
      <c r="K12" s="93"/>
    </row>
    <row r="13" spans="1:11" ht="12.75">
      <c r="A13" s="159"/>
      <c r="B13" s="172"/>
      <c r="C13" s="10" t="s">
        <v>6</v>
      </c>
      <c r="D13" s="35">
        <f t="shared" si="1"/>
        <v>0</v>
      </c>
      <c r="E13" s="34"/>
      <c r="F13" s="35"/>
      <c r="G13" s="34"/>
      <c r="H13" s="35"/>
      <c r="I13" s="34"/>
      <c r="J13" s="35"/>
      <c r="K13" s="93"/>
    </row>
    <row r="14" spans="1:11" ht="12.75">
      <c r="A14" s="160"/>
      <c r="B14" s="175"/>
      <c r="C14" s="14" t="s">
        <v>7</v>
      </c>
      <c r="D14" s="97">
        <f t="shared" si="1"/>
        <v>40</v>
      </c>
      <c r="E14" s="98"/>
      <c r="F14" s="97">
        <v>40</v>
      </c>
      <c r="G14" s="98"/>
      <c r="H14" s="97"/>
      <c r="I14" s="98"/>
      <c r="J14" s="97"/>
      <c r="K14" s="99"/>
    </row>
    <row r="15" spans="1:11" ht="12.75" customHeight="1">
      <c r="A15" s="153">
        <v>3</v>
      </c>
      <c r="B15" s="171" t="s">
        <v>25</v>
      </c>
      <c r="C15" s="15" t="s">
        <v>4</v>
      </c>
      <c r="D15" s="38">
        <f t="shared" si="1"/>
        <v>22.4</v>
      </c>
      <c r="E15" s="39">
        <v>17.4</v>
      </c>
      <c r="F15" s="38">
        <v>5</v>
      </c>
      <c r="G15" s="39">
        <f>SUM(G16:G18)</f>
        <v>0</v>
      </c>
      <c r="H15" s="38">
        <f>SUM(H16:H18)</f>
        <v>0</v>
      </c>
      <c r="I15" s="39">
        <f>SUM(I16:I18)</f>
        <v>0</v>
      </c>
      <c r="J15" s="38">
        <f>SUM(J16:J18)</f>
        <v>0</v>
      </c>
      <c r="K15" s="100">
        <f>SUM(K16:K18)</f>
        <v>0</v>
      </c>
    </row>
    <row r="16" spans="1:11" ht="12.75">
      <c r="A16" s="159"/>
      <c r="B16" s="172"/>
      <c r="C16" s="10" t="s">
        <v>5</v>
      </c>
      <c r="D16" s="35">
        <f t="shared" si="1"/>
        <v>22.4</v>
      </c>
      <c r="E16" s="34">
        <v>17.4</v>
      </c>
      <c r="F16" s="35">
        <v>5</v>
      </c>
      <c r="G16" s="34"/>
      <c r="H16" s="35"/>
      <c r="I16" s="34"/>
      <c r="J16" s="35"/>
      <c r="K16" s="93"/>
    </row>
    <row r="17" spans="1:11" ht="12.75">
      <c r="A17" s="159"/>
      <c r="B17" s="172"/>
      <c r="C17" s="10" t="s">
        <v>6</v>
      </c>
      <c r="D17" s="35">
        <f t="shared" si="1"/>
        <v>0</v>
      </c>
      <c r="E17" s="34"/>
      <c r="F17" s="35"/>
      <c r="G17" s="34"/>
      <c r="H17" s="35"/>
      <c r="I17" s="34"/>
      <c r="J17" s="35"/>
      <c r="K17" s="93"/>
    </row>
    <row r="18" spans="1:11" ht="12.75">
      <c r="A18" s="160"/>
      <c r="B18" s="175"/>
      <c r="C18" s="14" t="s">
        <v>7</v>
      </c>
      <c r="D18" s="97">
        <f t="shared" si="1"/>
        <v>0</v>
      </c>
      <c r="E18" s="98"/>
      <c r="F18" s="97"/>
      <c r="G18" s="98"/>
      <c r="H18" s="97"/>
      <c r="I18" s="98"/>
      <c r="J18" s="97"/>
      <c r="K18" s="99"/>
    </row>
    <row r="19" spans="1:11" ht="12.75" customHeight="1">
      <c r="A19" s="153">
        <v>4</v>
      </c>
      <c r="B19" s="171" t="s">
        <v>26</v>
      </c>
      <c r="C19" s="15" t="s">
        <v>4</v>
      </c>
      <c r="D19" s="38">
        <f t="shared" si="1"/>
        <v>60</v>
      </c>
      <c r="E19" s="39">
        <f aca="true" t="shared" si="3" ref="E19:K19">SUM(E20:E22)</f>
        <v>0</v>
      </c>
      <c r="F19" s="38">
        <f t="shared" si="3"/>
        <v>0</v>
      </c>
      <c r="G19" s="39">
        <f t="shared" si="3"/>
        <v>60</v>
      </c>
      <c r="H19" s="38">
        <f t="shared" si="3"/>
        <v>0</v>
      </c>
      <c r="I19" s="39">
        <f t="shared" si="3"/>
        <v>0</v>
      </c>
      <c r="J19" s="38">
        <f t="shared" si="3"/>
        <v>0</v>
      </c>
      <c r="K19" s="100">
        <f t="shared" si="3"/>
        <v>0</v>
      </c>
    </row>
    <row r="20" spans="1:11" ht="12.75">
      <c r="A20" s="159"/>
      <c r="B20" s="172"/>
      <c r="C20" s="10" t="s">
        <v>5</v>
      </c>
      <c r="D20" s="35">
        <f t="shared" si="1"/>
        <v>60</v>
      </c>
      <c r="E20" s="34"/>
      <c r="F20" s="35"/>
      <c r="G20" s="34">
        <v>60</v>
      </c>
      <c r="H20" s="35"/>
      <c r="I20" s="34"/>
      <c r="J20" s="35"/>
      <c r="K20" s="93"/>
    </row>
    <row r="21" spans="1:11" ht="12.75">
      <c r="A21" s="159"/>
      <c r="B21" s="172"/>
      <c r="C21" s="10" t="s">
        <v>6</v>
      </c>
      <c r="D21" s="35">
        <f t="shared" si="1"/>
        <v>0</v>
      </c>
      <c r="E21" s="34"/>
      <c r="F21" s="35"/>
      <c r="G21" s="34"/>
      <c r="H21" s="35"/>
      <c r="I21" s="34"/>
      <c r="J21" s="35"/>
      <c r="K21" s="93"/>
    </row>
    <row r="22" spans="1:11" ht="12.75">
      <c r="A22" s="160"/>
      <c r="B22" s="175"/>
      <c r="C22" s="14" t="s">
        <v>7</v>
      </c>
      <c r="D22" s="97">
        <f t="shared" si="1"/>
        <v>0</v>
      </c>
      <c r="E22" s="98"/>
      <c r="F22" s="97"/>
      <c r="G22" s="98"/>
      <c r="H22" s="97"/>
      <c r="I22" s="98"/>
      <c r="J22" s="97"/>
      <c r="K22" s="99"/>
    </row>
    <row r="23" spans="1:11" ht="12.75" customHeight="1">
      <c r="A23" s="153">
        <v>5</v>
      </c>
      <c r="B23" s="171" t="s">
        <v>62</v>
      </c>
      <c r="C23" s="15" t="s">
        <v>4</v>
      </c>
      <c r="D23" s="38">
        <f t="shared" si="1"/>
        <v>50</v>
      </c>
      <c r="E23" s="39">
        <f aca="true" t="shared" si="4" ref="E23:K23">SUM(E24:E26)</f>
        <v>0</v>
      </c>
      <c r="F23" s="38">
        <f t="shared" si="4"/>
        <v>0</v>
      </c>
      <c r="G23" s="39"/>
      <c r="H23" s="38">
        <f t="shared" si="4"/>
        <v>50</v>
      </c>
      <c r="I23" s="39">
        <f t="shared" si="4"/>
        <v>0</v>
      </c>
      <c r="J23" s="38">
        <f t="shared" si="4"/>
        <v>0</v>
      </c>
      <c r="K23" s="100">
        <f t="shared" si="4"/>
        <v>0</v>
      </c>
    </row>
    <row r="24" spans="1:11" ht="12.75">
      <c r="A24" s="159"/>
      <c r="B24" s="172"/>
      <c r="C24" s="10" t="s">
        <v>5</v>
      </c>
      <c r="D24" s="35">
        <f t="shared" si="1"/>
        <v>50</v>
      </c>
      <c r="E24" s="34"/>
      <c r="F24" s="35"/>
      <c r="G24" s="34"/>
      <c r="H24" s="35">
        <v>50</v>
      </c>
      <c r="I24" s="34"/>
      <c r="J24" s="35"/>
      <c r="K24" s="93"/>
    </row>
    <row r="25" spans="1:11" ht="12.75">
      <c r="A25" s="159"/>
      <c r="B25" s="172"/>
      <c r="C25" s="10" t="s">
        <v>6</v>
      </c>
      <c r="D25" s="35">
        <f t="shared" si="1"/>
        <v>0</v>
      </c>
      <c r="E25" s="34"/>
      <c r="F25" s="35"/>
      <c r="G25" s="34"/>
      <c r="H25" s="35"/>
      <c r="I25" s="34"/>
      <c r="J25" s="35"/>
      <c r="K25" s="93"/>
    </row>
    <row r="26" spans="1:11" ht="12.75">
      <c r="A26" s="160"/>
      <c r="B26" s="175"/>
      <c r="C26" s="14" t="s">
        <v>7</v>
      </c>
      <c r="D26" s="97">
        <f t="shared" si="1"/>
        <v>0</v>
      </c>
      <c r="E26" s="98"/>
      <c r="F26" s="97"/>
      <c r="G26" s="98"/>
      <c r="H26" s="97"/>
      <c r="I26" s="98"/>
      <c r="J26" s="97"/>
      <c r="K26" s="99"/>
    </row>
    <row r="27" spans="1:11" ht="12.75" customHeight="1">
      <c r="A27" s="153">
        <v>6</v>
      </c>
      <c r="B27" s="171" t="s">
        <v>63</v>
      </c>
      <c r="C27" s="15" t="s">
        <v>4</v>
      </c>
      <c r="D27" s="38">
        <f t="shared" si="1"/>
        <v>60</v>
      </c>
      <c r="E27" s="39">
        <f aca="true" t="shared" si="5" ref="E27:K27">SUM(E28:E30)</f>
        <v>0</v>
      </c>
      <c r="F27" s="38">
        <f t="shared" si="5"/>
        <v>0</v>
      </c>
      <c r="G27" s="39"/>
      <c r="H27" s="38">
        <f t="shared" si="5"/>
        <v>60</v>
      </c>
      <c r="I27" s="39">
        <f t="shared" si="5"/>
        <v>0</v>
      </c>
      <c r="J27" s="38">
        <f t="shared" si="5"/>
        <v>0</v>
      </c>
      <c r="K27" s="100">
        <f t="shared" si="5"/>
        <v>0</v>
      </c>
    </row>
    <row r="28" spans="1:11" ht="12.75">
      <c r="A28" s="159"/>
      <c r="B28" s="172"/>
      <c r="C28" s="10" t="s">
        <v>5</v>
      </c>
      <c r="D28" s="35">
        <f t="shared" si="1"/>
        <v>60</v>
      </c>
      <c r="E28" s="34"/>
      <c r="F28" s="35"/>
      <c r="G28" s="34"/>
      <c r="H28" s="35">
        <v>60</v>
      </c>
      <c r="I28" s="34"/>
      <c r="J28" s="35"/>
      <c r="K28" s="93"/>
    </row>
    <row r="29" spans="1:11" ht="12.75">
      <c r="A29" s="159"/>
      <c r="B29" s="172"/>
      <c r="C29" s="10" t="s">
        <v>6</v>
      </c>
      <c r="D29" s="35">
        <f t="shared" si="1"/>
        <v>0</v>
      </c>
      <c r="E29" s="34"/>
      <c r="F29" s="35"/>
      <c r="G29" s="34"/>
      <c r="H29" s="35"/>
      <c r="I29" s="34"/>
      <c r="J29" s="35"/>
      <c r="K29" s="93"/>
    </row>
    <row r="30" spans="1:11" ht="12" customHeight="1">
      <c r="A30" s="160"/>
      <c r="B30" s="175"/>
      <c r="C30" s="14" t="s">
        <v>7</v>
      </c>
      <c r="D30" s="97">
        <f t="shared" si="1"/>
        <v>0</v>
      </c>
      <c r="E30" s="98"/>
      <c r="F30" s="97"/>
      <c r="G30" s="98"/>
      <c r="H30" s="97"/>
      <c r="I30" s="98"/>
      <c r="J30" s="97"/>
      <c r="K30" s="99"/>
    </row>
    <row r="31" spans="1:11" ht="12.75" customHeight="1">
      <c r="A31" s="153">
        <v>7</v>
      </c>
      <c r="B31" s="174" t="s">
        <v>50</v>
      </c>
      <c r="C31" s="10" t="s">
        <v>4</v>
      </c>
      <c r="D31" s="37">
        <f t="shared" si="1"/>
        <v>24</v>
      </c>
      <c r="E31" s="36">
        <f aca="true" t="shared" si="6" ref="E31:K31">SUM(E32:E34)</f>
        <v>24</v>
      </c>
      <c r="F31" s="37">
        <f t="shared" si="6"/>
        <v>0</v>
      </c>
      <c r="G31" s="36">
        <f t="shared" si="6"/>
        <v>0</v>
      </c>
      <c r="H31" s="37"/>
      <c r="I31" s="36">
        <f t="shared" si="6"/>
        <v>0</v>
      </c>
      <c r="J31" s="37">
        <f t="shared" si="6"/>
        <v>0</v>
      </c>
      <c r="K31" s="92">
        <f t="shared" si="6"/>
        <v>0</v>
      </c>
    </row>
    <row r="32" spans="1:11" ht="12.75">
      <c r="A32" s="159"/>
      <c r="B32" s="172"/>
      <c r="C32" s="10" t="s">
        <v>5</v>
      </c>
      <c r="D32" s="35">
        <f t="shared" si="1"/>
        <v>12</v>
      </c>
      <c r="E32" s="34">
        <v>12</v>
      </c>
      <c r="F32" s="35"/>
      <c r="G32" s="34"/>
      <c r="H32" s="35"/>
      <c r="I32" s="34"/>
      <c r="J32" s="35"/>
      <c r="K32" s="93"/>
    </row>
    <row r="33" spans="1:11" ht="12.75">
      <c r="A33" s="159"/>
      <c r="B33" s="172"/>
      <c r="C33" s="10" t="s">
        <v>6</v>
      </c>
      <c r="D33" s="35">
        <f t="shared" si="1"/>
        <v>0</v>
      </c>
      <c r="E33" s="34"/>
      <c r="F33" s="35"/>
      <c r="G33" s="34"/>
      <c r="H33" s="35"/>
      <c r="I33" s="34"/>
      <c r="J33" s="35"/>
      <c r="K33" s="93"/>
    </row>
    <row r="34" spans="1:11" ht="32.25" customHeight="1">
      <c r="A34" s="160"/>
      <c r="B34" s="175"/>
      <c r="C34" s="20" t="s">
        <v>7</v>
      </c>
      <c r="D34" s="97">
        <f t="shared" si="1"/>
        <v>12</v>
      </c>
      <c r="E34" s="98">
        <v>12</v>
      </c>
      <c r="F34" s="97"/>
      <c r="G34" s="98"/>
      <c r="H34" s="97"/>
      <c r="I34" s="98"/>
      <c r="J34" s="97"/>
      <c r="K34" s="99"/>
    </row>
    <row r="35" spans="1:11" ht="15.75" customHeight="1">
      <c r="A35" s="153">
        <v>8</v>
      </c>
      <c r="B35" s="174" t="s">
        <v>67</v>
      </c>
      <c r="C35" s="10" t="s">
        <v>4</v>
      </c>
      <c r="D35" s="37">
        <f t="shared" si="1"/>
        <v>40</v>
      </c>
      <c r="E35" s="36">
        <f>SUM(E36:E38)</f>
        <v>0</v>
      </c>
      <c r="F35" s="37">
        <f>SUM(F36:F38)</f>
        <v>40</v>
      </c>
      <c r="G35" s="36">
        <f>SUM(G36:G38)</f>
        <v>0</v>
      </c>
      <c r="H35" s="37"/>
      <c r="I35" s="36">
        <f>SUM(I36:I38)</f>
        <v>0</v>
      </c>
      <c r="J35" s="37">
        <f>SUM(J36:J38)</f>
        <v>0</v>
      </c>
      <c r="K35" s="92">
        <f>SUM(K36:K38)</f>
        <v>0</v>
      </c>
    </row>
    <row r="36" spans="1:11" ht="12.75" customHeight="1">
      <c r="A36" s="159"/>
      <c r="B36" s="172"/>
      <c r="C36" s="10" t="s">
        <v>5</v>
      </c>
      <c r="D36" s="35">
        <f t="shared" si="1"/>
        <v>40</v>
      </c>
      <c r="E36" s="34"/>
      <c r="F36" s="35">
        <v>40</v>
      </c>
      <c r="G36" s="34"/>
      <c r="H36" s="35"/>
      <c r="I36" s="34"/>
      <c r="J36" s="35"/>
      <c r="K36" s="93"/>
    </row>
    <row r="37" spans="1:11" ht="17.25" customHeight="1">
      <c r="A37" s="159"/>
      <c r="B37" s="172"/>
      <c r="C37" s="10" t="s">
        <v>6</v>
      </c>
      <c r="D37" s="35">
        <f t="shared" si="1"/>
        <v>0</v>
      </c>
      <c r="E37" s="34"/>
      <c r="F37" s="35"/>
      <c r="G37" s="34"/>
      <c r="H37" s="35"/>
      <c r="I37" s="34"/>
      <c r="J37" s="35"/>
      <c r="K37" s="93"/>
    </row>
    <row r="38" spans="1:11" ht="15" customHeight="1">
      <c r="A38" s="160"/>
      <c r="B38" s="175"/>
      <c r="C38" s="20" t="s">
        <v>7</v>
      </c>
      <c r="D38" s="97">
        <f t="shared" si="1"/>
        <v>0</v>
      </c>
      <c r="E38" s="98"/>
      <c r="F38" s="97"/>
      <c r="G38" s="98"/>
      <c r="H38" s="97"/>
      <c r="I38" s="98"/>
      <c r="J38" s="97"/>
      <c r="K38" s="99"/>
    </row>
    <row r="39" spans="1:11" ht="15" customHeight="1">
      <c r="A39" s="153">
        <v>9</v>
      </c>
      <c r="B39" s="174" t="s">
        <v>51</v>
      </c>
      <c r="C39" s="10" t="s">
        <v>4</v>
      </c>
      <c r="D39" s="37">
        <f t="shared" si="1"/>
        <v>6</v>
      </c>
      <c r="E39" s="36">
        <f>SUM(E40:E42)</f>
        <v>6</v>
      </c>
      <c r="F39" s="37">
        <f>SUM(F40:F42)</f>
        <v>0</v>
      </c>
      <c r="G39" s="36">
        <f>SUM(G40:G42)</f>
        <v>0</v>
      </c>
      <c r="H39" s="37"/>
      <c r="I39" s="36">
        <f>SUM(I40:I42)</f>
        <v>0</v>
      </c>
      <c r="J39" s="37">
        <f>SUM(J40:J42)</f>
        <v>0</v>
      </c>
      <c r="K39" s="92">
        <f>SUM(K40:K42)</f>
        <v>0</v>
      </c>
    </row>
    <row r="40" spans="1:11" ht="15" customHeight="1">
      <c r="A40" s="159"/>
      <c r="B40" s="172"/>
      <c r="C40" s="10" t="s">
        <v>5</v>
      </c>
      <c r="D40" s="35">
        <f t="shared" si="1"/>
        <v>6</v>
      </c>
      <c r="E40" s="34">
        <v>6</v>
      </c>
      <c r="F40" s="35"/>
      <c r="G40" s="34"/>
      <c r="H40" s="35"/>
      <c r="I40" s="34"/>
      <c r="J40" s="35"/>
      <c r="K40" s="93"/>
    </row>
    <row r="41" spans="1:11" ht="15" customHeight="1">
      <c r="A41" s="159"/>
      <c r="B41" s="172"/>
      <c r="C41" s="10" t="s">
        <v>6</v>
      </c>
      <c r="D41" s="35">
        <f t="shared" si="1"/>
        <v>0</v>
      </c>
      <c r="E41" s="34"/>
      <c r="F41" s="35"/>
      <c r="G41" s="34"/>
      <c r="H41" s="35"/>
      <c r="I41" s="34"/>
      <c r="J41" s="35"/>
      <c r="K41" s="93"/>
    </row>
    <row r="42" spans="1:11" ht="15" customHeight="1">
      <c r="A42" s="160"/>
      <c r="B42" s="175"/>
      <c r="C42" s="20" t="s">
        <v>7</v>
      </c>
      <c r="D42" s="97">
        <f t="shared" si="1"/>
        <v>0</v>
      </c>
      <c r="E42" s="98"/>
      <c r="F42" s="97"/>
      <c r="G42" s="98"/>
      <c r="H42" s="97"/>
      <c r="I42" s="98"/>
      <c r="J42" s="97"/>
      <c r="K42" s="99"/>
    </row>
    <row r="43" spans="1:11" ht="15" customHeight="1">
      <c r="A43" s="153">
        <v>10</v>
      </c>
      <c r="B43" s="174" t="s">
        <v>68</v>
      </c>
      <c r="C43" s="10" t="s">
        <v>4</v>
      </c>
      <c r="D43" s="37">
        <f t="shared" si="1"/>
        <v>68</v>
      </c>
      <c r="E43" s="36">
        <f>SUM(E44:E46)</f>
        <v>0</v>
      </c>
      <c r="F43" s="37">
        <f>SUM(F44:F46)</f>
        <v>68</v>
      </c>
      <c r="G43" s="36">
        <f>SUM(G44:G46)</f>
        <v>0</v>
      </c>
      <c r="H43" s="37"/>
      <c r="I43" s="36">
        <f>SUM(I44:I46)</f>
        <v>0</v>
      </c>
      <c r="J43" s="37">
        <f>SUM(J44:J46)</f>
        <v>0</v>
      </c>
      <c r="K43" s="92">
        <f>SUM(K44:K46)</f>
        <v>0</v>
      </c>
    </row>
    <row r="44" spans="1:11" ht="15" customHeight="1">
      <c r="A44" s="159"/>
      <c r="B44" s="172"/>
      <c r="C44" s="10" t="s">
        <v>5</v>
      </c>
      <c r="D44" s="35">
        <f t="shared" si="1"/>
        <v>68</v>
      </c>
      <c r="E44" s="34"/>
      <c r="F44" s="35">
        <v>68</v>
      </c>
      <c r="G44" s="34"/>
      <c r="H44" s="35"/>
      <c r="I44" s="34"/>
      <c r="J44" s="35"/>
      <c r="K44" s="93"/>
    </row>
    <row r="45" spans="1:11" ht="15" customHeight="1">
      <c r="A45" s="159"/>
      <c r="B45" s="172"/>
      <c r="C45" s="10" t="s">
        <v>6</v>
      </c>
      <c r="D45" s="35">
        <f t="shared" si="1"/>
        <v>0</v>
      </c>
      <c r="E45" s="34"/>
      <c r="F45" s="35"/>
      <c r="G45" s="34"/>
      <c r="H45" s="35"/>
      <c r="I45" s="34"/>
      <c r="J45" s="35"/>
      <c r="K45" s="93"/>
    </row>
    <row r="46" spans="1:11" ht="15" customHeight="1">
      <c r="A46" s="160"/>
      <c r="B46" s="175"/>
      <c r="C46" s="20" t="s">
        <v>7</v>
      </c>
      <c r="D46" s="97">
        <f t="shared" si="1"/>
        <v>0</v>
      </c>
      <c r="E46" s="98"/>
      <c r="F46" s="97"/>
      <c r="G46" s="98"/>
      <c r="H46" s="97"/>
      <c r="I46" s="98"/>
      <c r="J46" s="97"/>
      <c r="K46" s="99"/>
    </row>
    <row r="47" spans="1:11" ht="12.75" customHeight="1">
      <c r="A47" s="153">
        <v>11</v>
      </c>
      <c r="B47" s="174" t="s">
        <v>69</v>
      </c>
      <c r="C47" s="10" t="s">
        <v>4</v>
      </c>
      <c r="D47" s="37">
        <f t="shared" si="1"/>
        <v>8</v>
      </c>
      <c r="E47" s="36">
        <f>SUM(E48:E50)</f>
        <v>0</v>
      </c>
      <c r="F47" s="37">
        <f aca="true" t="shared" si="7" ref="E47:K47">SUM(F48:F50)</f>
        <v>8</v>
      </c>
      <c r="G47" s="36">
        <f t="shared" si="7"/>
        <v>0</v>
      </c>
      <c r="H47" s="37"/>
      <c r="I47" s="36">
        <f t="shared" si="7"/>
        <v>0</v>
      </c>
      <c r="J47" s="37">
        <f t="shared" si="7"/>
        <v>0</v>
      </c>
      <c r="K47" s="92">
        <f t="shared" si="7"/>
        <v>0</v>
      </c>
    </row>
    <row r="48" spans="1:11" ht="12.75">
      <c r="A48" s="159"/>
      <c r="B48" s="172"/>
      <c r="C48" s="10" t="s">
        <v>5</v>
      </c>
      <c r="D48" s="35">
        <f t="shared" si="1"/>
        <v>8</v>
      </c>
      <c r="E48" s="34"/>
      <c r="F48" s="35">
        <v>8</v>
      </c>
      <c r="G48" s="34"/>
      <c r="H48" s="35"/>
      <c r="I48" s="34"/>
      <c r="J48" s="35"/>
      <c r="K48" s="93"/>
    </row>
    <row r="49" spans="1:11" ht="12.75">
      <c r="A49" s="159"/>
      <c r="B49" s="172"/>
      <c r="C49" s="10" t="s">
        <v>6</v>
      </c>
      <c r="D49" s="35">
        <f t="shared" si="1"/>
        <v>0</v>
      </c>
      <c r="E49" s="34"/>
      <c r="F49" s="35"/>
      <c r="G49" s="34"/>
      <c r="H49" s="35"/>
      <c r="I49" s="34"/>
      <c r="J49" s="35"/>
      <c r="K49" s="93"/>
    </row>
    <row r="50" spans="1:11" ht="12.75">
      <c r="A50" s="160"/>
      <c r="B50" s="175"/>
      <c r="C50" s="20" t="s">
        <v>7</v>
      </c>
      <c r="D50" s="97">
        <f t="shared" si="1"/>
        <v>0</v>
      </c>
      <c r="E50" s="98"/>
      <c r="F50" s="97"/>
      <c r="G50" s="98"/>
      <c r="H50" s="97"/>
      <c r="I50" s="98"/>
      <c r="J50" s="97"/>
      <c r="K50" s="99"/>
    </row>
    <row r="51" spans="1:11" ht="12.75" customHeight="1">
      <c r="A51" s="153">
        <v>12</v>
      </c>
      <c r="B51" s="174" t="s">
        <v>85</v>
      </c>
      <c r="C51" s="10" t="s">
        <v>4</v>
      </c>
      <c r="D51" s="37">
        <f t="shared" si="1"/>
        <v>87.5</v>
      </c>
      <c r="E51" s="36">
        <v>75.5</v>
      </c>
      <c r="F51" s="37">
        <v>12</v>
      </c>
      <c r="G51" s="36">
        <f>SUM(G52:G54)</f>
        <v>0</v>
      </c>
      <c r="H51" s="37">
        <f>SUM(H52:H54)</f>
        <v>0</v>
      </c>
      <c r="I51" s="36">
        <f>SUM(I52:I54)</f>
        <v>0</v>
      </c>
      <c r="J51" s="37">
        <f>SUM(J52:J54)</f>
        <v>0</v>
      </c>
      <c r="K51" s="92">
        <f>SUM(K52:K54)</f>
        <v>0</v>
      </c>
    </row>
    <row r="52" spans="1:11" ht="12.75">
      <c r="A52" s="159"/>
      <c r="B52" s="172"/>
      <c r="C52" s="10" t="s">
        <v>5</v>
      </c>
      <c r="D52" s="35">
        <f t="shared" si="1"/>
        <v>52.8</v>
      </c>
      <c r="E52" s="34">
        <v>40.8</v>
      </c>
      <c r="F52" s="35">
        <v>12</v>
      </c>
      <c r="G52" s="34"/>
      <c r="H52" s="35"/>
      <c r="I52" s="34"/>
      <c r="J52" s="35"/>
      <c r="K52" s="93"/>
    </row>
    <row r="53" spans="1:11" ht="12.75">
      <c r="A53" s="159"/>
      <c r="B53" s="172"/>
      <c r="C53" s="10" t="s">
        <v>6</v>
      </c>
      <c r="D53" s="35">
        <f t="shared" si="1"/>
        <v>0</v>
      </c>
      <c r="E53" s="34"/>
      <c r="F53" s="35"/>
      <c r="G53" s="34"/>
      <c r="H53" s="35"/>
      <c r="I53" s="34"/>
      <c r="J53" s="35"/>
      <c r="K53" s="93"/>
    </row>
    <row r="54" spans="1:11" ht="12.75">
      <c r="A54" s="160"/>
      <c r="B54" s="175"/>
      <c r="C54" s="10" t="s">
        <v>7</v>
      </c>
      <c r="D54" s="37">
        <f t="shared" si="1"/>
        <v>34.7</v>
      </c>
      <c r="E54" s="36">
        <v>34.7</v>
      </c>
      <c r="F54" s="37"/>
      <c r="G54" s="36"/>
      <c r="H54" s="37"/>
      <c r="I54" s="36"/>
      <c r="J54" s="37"/>
      <c r="K54" s="92"/>
    </row>
    <row r="55" spans="1:11" ht="12.75" customHeight="1">
      <c r="A55" s="153">
        <v>13</v>
      </c>
      <c r="B55" s="174" t="s">
        <v>95</v>
      </c>
      <c r="C55" s="44" t="s">
        <v>4</v>
      </c>
      <c r="D55" s="38">
        <f>SUM(E55:K55)</f>
        <v>105.63</v>
      </c>
      <c r="E55" s="39">
        <f aca="true" t="shared" si="8" ref="E55:K55">SUM(E56:E58)</f>
        <v>0</v>
      </c>
      <c r="F55" s="38">
        <f t="shared" si="8"/>
        <v>105.63</v>
      </c>
      <c r="G55" s="39">
        <f t="shared" si="8"/>
        <v>0</v>
      </c>
      <c r="H55" s="38">
        <f t="shared" si="8"/>
        <v>0</v>
      </c>
      <c r="I55" s="39">
        <f t="shared" si="8"/>
        <v>0</v>
      </c>
      <c r="J55" s="38">
        <f t="shared" si="8"/>
        <v>0</v>
      </c>
      <c r="K55" s="100">
        <f t="shared" si="8"/>
        <v>0</v>
      </c>
    </row>
    <row r="56" spans="1:11" ht="12.75">
      <c r="A56" s="159"/>
      <c r="B56" s="172"/>
      <c r="C56" s="43" t="s">
        <v>5</v>
      </c>
      <c r="D56" s="35">
        <f>SUM(E56:K56)</f>
        <v>48.63</v>
      </c>
      <c r="E56" s="34"/>
      <c r="F56" s="35">
        <v>48.63</v>
      </c>
      <c r="G56" s="34"/>
      <c r="H56" s="35"/>
      <c r="I56" s="34"/>
      <c r="J56" s="35"/>
      <c r="K56" s="93"/>
    </row>
    <row r="57" spans="1:11" ht="12.75">
      <c r="A57" s="159"/>
      <c r="B57" s="172"/>
      <c r="C57" s="43" t="s">
        <v>6</v>
      </c>
      <c r="D57" s="35">
        <f>SUM(E57:K57)</f>
        <v>0</v>
      </c>
      <c r="E57" s="34"/>
      <c r="F57" s="35"/>
      <c r="G57" s="34"/>
      <c r="H57" s="35"/>
      <c r="I57" s="34"/>
      <c r="J57" s="35"/>
      <c r="K57" s="93"/>
    </row>
    <row r="58" spans="1:11" ht="12.75">
      <c r="A58" s="160"/>
      <c r="B58" s="175"/>
      <c r="C58" s="20" t="s">
        <v>7</v>
      </c>
      <c r="D58" s="97">
        <f>+SUM(E58:K58)</f>
        <v>57</v>
      </c>
      <c r="E58" s="98"/>
      <c r="F58" s="97">
        <v>57</v>
      </c>
      <c r="G58" s="98"/>
      <c r="H58" s="97"/>
      <c r="I58" s="98"/>
      <c r="J58" s="97"/>
      <c r="K58" s="99"/>
    </row>
    <row r="59" spans="1:11" ht="12.75">
      <c r="A59" s="153">
        <v>14</v>
      </c>
      <c r="B59" s="174" t="s">
        <v>96</v>
      </c>
      <c r="C59" s="44" t="s">
        <v>4</v>
      </c>
      <c r="D59" s="38">
        <f>+SUM(E59:K59)</f>
        <v>105.63</v>
      </c>
      <c r="E59" s="39">
        <f aca="true" t="shared" si="9" ref="E59:K59">SUM(E60:E62)</f>
        <v>0</v>
      </c>
      <c r="F59" s="38">
        <f t="shared" si="9"/>
        <v>105.63</v>
      </c>
      <c r="G59" s="39">
        <f t="shared" si="9"/>
        <v>0</v>
      </c>
      <c r="H59" s="38">
        <f t="shared" si="9"/>
        <v>0</v>
      </c>
      <c r="I59" s="39">
        <f t="shared" si="9"/>
        <v>0</v>
      </c>
      <c r="J59" s="38">
        <f t="shared" si="9"/>
        <v>0</v>
      </c>
      <c r="K59" s="100">
        <f t="shared" si="9"/>
        <v>0</v>
      </c>
    </row>
    <row r="60" spans="1:11" ht="12.75">
      <c r="A60" s="159"/>
      <c r="B60" s="172"/>
      <c r="C60" s="43" t="s">
        <v>5</v>
      </c>
      <c r="D60" s="35">
        <f>SUM(E60,E60:K60)</f>
        <v>105.63</v>
      </c>
      <c r="E60" s="34"/>
      <c r="F60" s="35">
        <v>105.63</v>
      </c>
      <c r="G60" s="34"/>
      <c r="H60" s="35"/>
      <c r="I60" s="34"/>
      <c r="J60" s="35"/>
      <c r="K60" s="93"/>
    </row>
    <row r="61" spans="1:11" ht="12.75">
      <c r="A61" s="159"/>
      <c r="B61" s="172"/>
      <c r="C61" s="43" t="s">
        <v>6</v>
      </c>
      <c r="D61" s="35">
        <f aca="true" t="shared" si="10" ref="D61:D66">SUM(E61:K61)</f>
        <v>0</v>
      </c>
      <c r="E61" s="34"/>
      <c r="F61" s="35"/>
      <c r="G61" s="34"/>
      <c r="H61" s="35"/>
      <c r="I61" s="34"/>
      <c r="J61" s="35"/>
      <c r="K61" s="93"/>
    </row>
    <row r="62" spans="1:11" ht="12.75">
      <c r="A62" s="160"/>
      <c r="B62" s="175"/>
      <c r="C62" s="20" t="s">
        <v>7</v>
      </c>
      <c r="D62" s="97">
        <f t="shared" si="10"/>
        <v>0</v>
      </c>
      <c r="E62" s="98"/>
      <c r="F62" s="97"/>
      <c r="G62" s="98"/>
      <c r="H62" s="97"/>
      <c r="I62" s="98"/>
      <c r="J62" s="97"/>
      <c r="K62" s="99"/>
    </row>
    <row r="63" spans="1:11" ht="12.75">
      <c r="A63" s="153">
        <v>15</v>
      </c>
      <c r="B63" s="174" t="s">
        <v>97</v>
      </c>
      <c r="C63" s="44" t="s">
        <v>4</v>
      </c>
      <c r="D63" s="38">
        <f t="shared" si="10"/>
        <v>130.18</v>
      </c>
      <c r="E63" s="39">
        <f>SUM(E64:E66)</f>
        <v>0</v>
      </c>
      <c r="F63" s="38">
        <f>+SUM(F64:F66)</f>
        <v>130.18</v>
      </c>
      <c r="G63" s="39">
        <f>SUM(G64:G66)</f>
        <v>0</v>
      </c>
      <c r="H63" s="38">
        <f>SUM(H64:H66)</f>
        <v>0</v>
      </c>
      <c r="I63" s="39">
        <f>SUM(I64:I66)</f>
        <v>0</v>
      </c>
      <c r="J63" s="38">
        <f>SUM(J64:J66)</f>
        <v>0</v>
      </c>
      <c r="K63" s="100">
        <f>SUM(K64:K66)</f>
        <v>0</v>
      </c>
    </row>
    <row r="64" spans="1:11" ht="12.75">
      <c r="A64" s="159"/>
      <c r="B64" s="172"/>
      <c r="C64" s="43" t="s">
        <v>5</v>
      </c>
      <c r="D64" s="35">
        <f t="shared" si="10"/>
        <v>47.18</v>
      </c>
      <c r="E64" s="34"/>
      <c r="F64" s="35">
        <v>47.18</v>
      </c>
      <c r="G64" s="34"/>
      <c r="H64" s="35"/>
      <c r="I64" s="34"/>
      <c r="J64" s="35"/>
      <c r="K64" s="93"/>
    </row>
    <row r="65" spans="1:11" ht="12.75">
      <c r="A65" s="159"/>
      <c r="B65" s="172"/>
      <c r="C65" s="43" t="s">
        <v>6</v>
      </c>
      <c r="D65" s="35">
        <f t="shared" si="10"/>
        <v>0</v>
      </c>
      <c r="E65" s="34"/>
      <c r="F65" s="35"/>
      <c r="G65" s="34"/>
      <c r="H65" s="35"/>
      <c r="I65" s="34"/>
      <c r="J65" s="35"/>
      <c r="K65" s="93"/>
    </row>
    <row r="66" spans="1:11" ht="12.75">
      <c r="A66" s="160"/>
      <c r="B66" s="175"/>
      <c r="C66" s="20" t="s">
        <v>7</v>
      </c>
      <c r="D66" s="97">
        <f t="shared" si="10"/>
        <v>83</v>
      </c>
      <c r="E66" s="98"/>
      <c r="F66" s="97">
        <v>83</v>
      </c>
      <c r="G66" s="98"/>
      <c r="H66" s="97"/>
      <c r="I66" s="98"/>
      <c r="J66" s="97"/>
      <c r="K66" s="99"/>
    </row>
    <row r="67" spans="1:11" ht="12.75">
      <c r="A67" s="153">
        <v>16</v>
      </c>
      <c r="B67" s="174" t="s">
        <v>100</v>
      </c>
      <c r="C67" s="44" t="s">
        <v>4</v>
      </c>
      <c r="D67" s="38">
        <f>SUM(E67:K67)</f>
        <v>1158.26</v>
      </c>
      <c r="E67" s="39">
        <f>SUM(E68:E70)</f>
        <v>0</v>
      </c>
      <c r="F67" s="38">
        <f>+SUM(F68:F70)</f>
        <v>1158.26</v>
      </c>
      <c r="G67" s="39">
        <f>SUM(G68:G70)</f>
        <v>0</v>
      </c>
      <c r="H67" s="38">
        <f>SUM(H68:H70)</f>
        <v>0</v>
      </c>
      <c r="I67" s="39">
        <f>SUM(I68:I70)</f>
        <v>0</v>
      </c>
      <c r="J67" s="38">
        <f>SUM(J68:J70)</f>
        <v>0</v>
      </c>
      <c r="K67" s="100">
        <f>SUM(K68:K70)</f>
        <v>0</v>
      </c>
    </row>
    <row r="68" spans="1:11" ht="12.75">
      <c r="A68" s="159"/>
      <c r="B68" s="172"/>
      <c r="C68" s="43" t="s">
        <v>5</v>
      </c>
      <c r="D68" s="35">
        <f>SUM(E68:K68)</f>
        <v>1158.26</v>
      </c>
      <c r="E68" s="34"/>
      <c r="F68" s="35">
        <v>1158.26</v>
      </c>
      <c r="G68" s="34"/>
      <c r="H68" s="35"/>
      <c r="I68" s="34"/>
      <c r="J68" s="35"/>
      <c r="K68" s="93"/>
    </row>
    <row r="69" spans="1:11" ht="12.75">
      <c r="A69" s="159"/>
      <c r="B69" s="172"/>
      <c r="C69" s="43" t="s">
        <v>6</v>
      </c>
      <c r="D69" s="35">
        <f>SUM(E69:K69)</f>
        <v>0</v>
      </c>
      <c r="E69" s="34"/>
      <c r="F69" s="35"/>
      <c r="G69" s="34"/>
      <c r="H69" s="35"/>
      <c r="I69" s="34"/>
      <c r="J69" s="35"/>
      <c r="K69" s="93"/>
    </row>
    <row r="70" spans="1:11" ht="12.75">
      <c r="A70" s="160"/>
      <c r="B70" s="175"/>
      <c r="C70" s="20" t="s">
        <v>7</v>
      </c>
      <c r="D70" s="97">
        <f>+SUM(E70:K70)</f>
        <v>0</v>
      </c>
      <c r="E70" s="98"/>
      <c r="F70" s="97"/>
      <c r="G70" s="98"/>
      <c r="H70" s="97"/>
      <c r="I70" s="98"/>
      <c r="J70" s="97"/>
      <c r="K70" s="99"/>
    </row>
    <row r="71" spans="1:11" ht="12.75">
      <c r="A71" s="153">
        <v>17</v>
      </c>
      <c r="B71" s="174" t="s">
        <v>112</v>
      </c>
      <c r="C71" s="44" t="s">
        <v>4</v>
      </c>
      <c r="D71" s="38">
        <f>SUM(E71:K71)</f>
        <v>612</v>
      </c>
      <c r="E71" s="39">
        <f>SUM(E72:E74)</f>
        <v>0</v>
      </c>
      <c r="F71" s="38">
        <f>+SUM(F72:F74)</f>
        <v>612</v>
      </c>
      <c r="G71" s="39">
        <f>SUM(G72:G74)</f>
        <v>0</v>
      </c>
      <c r="H71" s="38">
        <f>SUM(H72:H74)</f>
        <v>0</v>
      </c>
      <c r="I71" s="39">
        <f>SUM(I72:I74)</f>
        <v>0</v>
      </c>
      <c r="J71" s="38">
        <f>SUM(J72:J74)</f>
        <v>0</v>
      </c>
      <c r="K71" s="100">
        <f>SUM(K72:K74)</f>
        <v>0</v>
      </c>
    </row>
    <row r="72" spans="1:11" ht="12.75">
      <c r="A72" s="159"/>
      <c r="B72" s="172"/>
      <c r="C72" s="43" t="s">
        <v>5</v>
      </c>
      <c r="D72" s="35">
        <f>SUM(E72:K72)</f>
        <v>0</v>
      </c>
      <c r="E72" s="34"/>
      <c r="F72" s="35"/>
      <c r="G72" s="34"/>
      <c r="H72" s="35"/>
      <c r="I72" s="34"/>
      <c r="J72" s="35"/>
      <c r="K72" s="93"/>
    </row>
    <row r="73" spans="1:11" ht="12.75">
      <c r="A73" s="159"/>
      <c r="B73" s="172"/>
      <c r="C73" s="43" t="s">
        <v>6</v>
      </c>
      <c r="D73" s="35">
        <f>SUM(E73:K73)</f>
        <v>0</v>
      </c>
      <c r="E73" s="34"/>
      <c r="F73" s="35"/>
      <c r="G73" s="34"/>
      <c r="H73" s="35"/>
      <c r="I73" s="34"/>
      <c r="J73" s="35"/>
      <c r="K73" s="93"/>
    </row>
    <row r="74" spans="1:11" ht="12.75">
      <c r="A74" s="160"/>
      <c r="B74" s="175"/>
      <c r="C74" s="20" t="s">
        <v>7</v>
      </c>
      <c r="D74" s="97">
        <f>+SUM(E74:K74)</f>
        <v>612</v>
      </c>
      <c r="E74" s="98"/>
      <c r="F74" s="97">
        <v>612</v>
      </c>
      <c r="G74" s="98"/>
      <c r="H74" s="97"/>
      <c r="I74" s="98"/>
      <c r="J74" s="97"/>
      <c r="K74" s="99"/>
    </row>
    <row r="75" spans="1:11" ht="12.75">
      <c r="A75" s="192" t="s">
        <v>14</v>
      </c>
      <c r="B75" s="193"/>
      <c r="C75" s="11" t="s">
        <v>4</v>
      </c>
      <c r="D75" s="38">
        <f t="shared" si="1"/>
        <v>2668.6</v>
      </c>
      <c r="E75" s="39">
        <f aca="true" t="shared" si="11" ref="E75:K75">SUM(E76:E78)</f>
        <v>133.89999999999998</v>
      </c>
      <c r="F75" s="38">
        <f t="shared" si="11"/>
        <v>2324.7</v>
      </c>
      <c r="G75" s="39">
        <f t="shared" si="11"/>
        <v>100</v>
      </c>
      <c r="H75" s="38">
        <f t="shared" si="11"/>
        <v>110</v>
      </c>
      <c r="I75" s="39">
        <f t="shared" si="11"/>
        <v>0</v>
      </c>
      <c r="J75" s="38">
        <f t="shared" si="11"/>
        <v>0</v>
      </c>
      <c r="K75" s="100">
        <f t="shared" si="11"/>
        <v>0</v>
      </c>
    </row>
    <row r="76" spans="1:11" ht="12.75">
      <c r="A76" s="194"/>
      <c r="B76" s="195"/>
      <c r="C76" s="31" t="s">
        <v>5</v>
      </c>
      <c r="D76" s="101">
        <f t="shared" si="1"/>
        <v>1829.9</v>
      </c>
      <c r="E76" s="45">
        <f>SUM(E8,E12,E16,E20,E32,E36,E40,E44,E48,E52,E56,E60,E64,E68,E72,E28,E24)</f>
        <v>87.19999999999999</v>
      </c>
      <c r="F76" s="101">
        <f>SUM(F8,F12,F16,F20,F32,F36,F44,F48,F52,F56,F60,F68,F72,F28,F24,F64,F40,)</f>
        <v>1532.7</v>
      </c>
      <c r="G76" s="45">
        <f>SUM(G8,G12,G16,G20,G32,G48,G52,G56,G60,G64,G68,G72,G44,G40,G36,G28,G24,)</f>
        <v>100</v>
      </c>
      <c r="H76" s="101">
        <f>SUM(H8,H12,H16,H20,H24,H28,H32,H48,H36,H40,H44,H52,H56,H60,H64,H68,H72)</f>
        <v>110</v>
      </c>
      <c r="I76" s="45">
        <f>SUM(I8,I12,I16,I20,I24,I28,I32,I36,I40,I44,I48,I52,I56,I60,I64,I68,I72,)</f>
        <v>0</v>
      </c>
      <c r="J76" s="101">
        <f aca="true" t="shared" si="12" ref="J76:K78">SUM(J8,J12,J16,J20,J32,)</f>
        <v>0</v>
      </c>
      <c r="K76" s="102">
        <f t="shared" si="12"/>
        <v>0</v>
      </c>
    </row>
    <row r="77" spans="1:11" ht="12.75">
      <c r="A77" s="194"/>
      <c r="B77" s="195"/>
      <c r="C77" s="10" t="s">
        <v>6</v>
      </c>
      <c r="D77" s="35">
        <f t="shared" si="1"/>
        <v>0</v>
      </c>
      <c r="E77" s="34">
        <f>SUM(E9,E13,E17,E21,E33,E37,E41,E45,E49,E53,E57,E61,E73,E69,E65,E29,E25)</f>
        <v>0</v>
      </c>
      <c r="F77" s="35">
        <f>SUM(F9,F13,F17,F21,F33,F37,F41,F45,F49,F53,F61,F65,F73,F25,F29)</f>
        <v>0</v>
      </c>
      <c r="G77" s="34">
        <f>SUM(G9,G17,G21,G25,G29,G33,G37,G41,G45,G49,G53,G57,G61,G65,G69,G73,)</f>
        <v>0</v>
      </c>
      <c r="H77" s="35">
        <f>SUM(H9,H13,H17,H21,H33,H25,H29,H37,H41,H45,H49,H53,H57,H61,H65,H69,H73)</f>
        <v>0</v>
      </c>
      <c r="I77" s="34">
        <f>SUM(I9,I13,I17,I21,I33,)</f>
        <v>0</v>
      </c>
      <c r="J77" s="35">
        <f t="shared" si="12"/>
        <v>0</v>
      </c>
      <c r="K77" s="93">
        <f t="shared" si="12"/>
        <v>0</v>
      </c>
    </row>
    <row r="78" spans="1:11" ht="13.5" thickBot="1">
      <c r="A78" s="196"/>
      <c r="B78" s="197"/>
      <c r="C78" s="12" t="s">
        <v>7</v>
      </c>
      <c r="D78" s="51">
        <f t="shared" si="1"/>
        <v>838.7</v>
      </c>
      <c r="E78" s="103">
        <f>SUM(E10,E14,E18,E22,E38,E42,E46,E50,E54,E58,E62,E34,E66,E74,E30,E26,)</f>
        <v>46.7</v>
      </c>
      <c r="F78" s="51">
        <f>SUM(F10,F14,F18,F22,F34,F38,F42,F46,F50,F54,F58,F62,F70,F66,F74,F30,F26,)</f>
        <v>792</v>
      </c>
      <c r="G78" s="103">
        <f>SUM(G10,G14,G18,G22,G34,G38,G46,G50,G54,G58,G62,G66,G70,G74,G30,G26,G42)</f>
        <v>0</v>
      </c>
      <c r="H78" s="51">
        <f>SUM(H10,H14,H18,H22,H34,H26,H30,H38,H42,H46,H50,H54,H58,H62,H66,H70,H74)</f>
        <v>0</v>
      </c>
      <c r="I78" s="103">
        <f>SUM(I10,I14,I18,I22,I34,)</f>
        <v>0</v>
      </c>
      <c r="J78" s="51">
        <f t="shared" si="12"/>
        <v>0</v>
      </c>
      <c r="K78" s="104">
        <f t="shared" si="12"/>
        <v>0</v>
      </c>
    </row>
  </sheetData>
  <sheetProtection/>
  <mergeCells count="40">
    <mergeCell ref="B67:B70"/>
    <mergeCell ref="B11:B14"/>
    <mergeCell ref="A51:A54"/>
    <mergeCell ref="E4:K4"/>
    <mergeCell ref="A7:A10"/>
    <mergeCell ref="B7:B10"/>
    <mergeCell ref="A4:A5"/>
    <mergeCell ref="B4:B5"/>
    <mergeCell ref="C4:C5"/>
    <mergeCell ref="D4:D5"/>
    <mergeCell ref="A11:A14"/>
    <mergeCell ref="A27:A30"/>
    <mergeCell ref="B39:B42"/>
    <mergeCell ref="A23:A26"/>
    <mergeCell ref="B31:B34"/>
    <mergeCell ref="A47:A50"/>
    <mergeCell ref="B47:B50"/>
    <mergeCell ref="B27:B30"/>
    <mergeCell ref="A43:A46"/>
    <mergeCell ref="B35:B38"/>
    <mergeCell ref="A75:B78"/>
    <mergeCell ref="A63:A66"/>
    <mergeCell ref="B63:B66"/>
    <mergeCell ref="A59:A62"/>
    <mergeCell ref="B59:B62"/>
    <mergeCell ref="B43:B46"/>
    <mergeCell ref="B51:B54"/>
    <mergeCell ref="A71:A74"/>
    <mergeCell ref="B71:B74"/>
    <mergeCell ref="A67:A70"/>
    <mergeCell ref="A15:A18"/>
    <mergeCell ref="B15:B18"/>
    <mergeCell ref="A19:A22"/>
    <mergeCell ref="B19:B22"/>
    <mergeCell ref="A39:A42"/>
    <mergeCell ref="A55:A58"/>
    <mergeCell ref="B55:B58"/>
    <mergeCell ref="A35:A38"/>
    <mergeCell ref="B23:B26"/>
    <mergeCell ref="A31:A34"/>
  </mergeCells>
  <printOptions horizontalCentered="1"/>
  <pageMargins left="0.3937007874015748" right="0.3937007874015748" top="0.7086614173228347" bottom="0.8267716535433072" header="0.5118110236220472" footer="0.3937007874015748"/>
  <pageSetup horizontalDpi="300" verticalDpi="300" orientation="landscape" paperSize="9" scale="86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58"/>
  <sheetViews>
    <sheetView showZeros="0" view="pageBreakPreview" zoomScaleSheetLayoutView="100" zoomScalePageLayoutView="0" workbookViewId="0" topLeftCell="A12">
      <selection activeCell="G58" sqref="G58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  <col min="4" max="4" width="11.421875" style="0" customWidth="1"/>
    <col min="6" max="6" width="10.00390625" style="0" bestFit="1" customWidth="1"/>
  </cols>
  <sheetData>
    <row r="2" ht="18.75">
      <c r="A2" s="17" t="s">
        <v>21</v>
      </c>
    </row>
    <row r="3" ht="13.5" thickBot="1"/>
    <row r="4" spans="1:11" ht="15.75">
      <c r="A4" s="179" t="s">
        <v>0</v>
      </c>
      <c r="B4" s="183" t="s">
        <v>1</v>
      </c>
      <c r="C4" s="187" t="s">
        <v>15</v>
      </c>
      <c r="D4" s="185" t="s">
        <v>2</v>
      </c>
      <c r="E4" s="181" t="s">
        <v>3</v>
      </c>
      <c r="F4" s="181"/>
      <c r="G4" s="181"/>
      <c r="H4" s="181"/>
      <c r="I4" s="181"/>
      <c r="J4" s="181"/>
      <c r="K4" s="182"/>
    </row>
    <row r="5" spans="1:11" ht="15.75">
      <c r="A5" s="180"/>
      <c r="B5" s="184"/>
      <c r="C5" s="188"/>
      <c r="D5" s="186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53">
        <v>1</v>
      </c>
      <c r="B7" s="171" t="s">
        <v>22</v>
      </c>
      <c r="C7" s="10" t="s">
        <v>4</v>
      </c>
      <c r="D7" s="38">
        <f>SUM(E7:K7)</f>
        <v>10</v>
      </c>
      <c r="E7" s="36">
        <f>SUM(E8:E10)</f>
        <v>10</v>
      </c>
      <c r="F7" s="38">
        <f aca="true" t="shared" si="0" ref="F7:K7">SUM(F8:F10)</f>
        <v>0</v>
      </c>
      <c r="G7" s="36">
        <f t="shared" si="0"/>
        <v>0</v>
      </c>
      <c r="H7" s="37">
        <f t="shared" si="0"/>
        <v>0</v>
      </c>
      <c r="I7" s="36">
        <f t="shared" si="0"/>
        <v>0</v>
      </c>
      <c r="J7" s="38">
        <f t="shared" si="0"/>
        <v>0</v>
      </c>
      <c r="K7" s="92">
        <f t="shared" si="0"/>
        <v>0</v>
      </c>
    </row>
    <row r="8" spans="1:11" ht="12.75">
      <c r="A8" s="159"/>
      <c r="B8" s="172"/>
      <c r="C8" s="10" t="s">
        <v>5</v>
      </c>
      <c r="D8" s="35">
        <f aca="true" t="shared" si="1" ref="D8:D57">SUM(E8:K8)</f>
        <v>10</v>
      </c>
      <c r="E8" s="34">
        <v>10</v>
      </c>
      <c r="F8" s="35"/>
      <c r="G8" s="34"/>
      <c r="H8" s="35"/>
      <c r="I8" s="34"/>
      <c r="J8" s="35"/>
      <c r="K8" s="93"/>
    </row>
    <row r="9" spans="1:11" ht="12.75">
      <c r="A9" s="159"/>
      <c r="B9" s="172"/>
      <c r="C9" s="10" t="s">
        <v>6</v>
      </c>
      <c r="D9" s="37">
        <f t="shared" si="1"/>
        <v>0</v>
      </c>
      <c r="E9" s="36"/>
      <c r="F9" s="37"/>
      <c r="G9" s="36"/>
      <c r="H9" s="37"/>
      <c r="I9" s="36"/>
      <c r="J9" s="37"/>
      <c r="K9" s="92"/>
    </row>
    <row r="10" spans="1:11" ht="12.75">
      <c r="A10" s="160"/>
      <c r="B10" s="175"/>
      <c r="C10" s="14" t="s">
        <v>7</v>
      </c>
      <c r="D10" s="94">
        <f t="shared" si="1"/>
        <v>0</v>
      </c>
      <c r="E10" s="95"/>
      <c r="F10" s="94"/>
      <c r="G10" s="95"/>
      <c r="H10" s="94"/>
      <c r="I10" s="95"/>
      <c r="J10" s="94"/>
      <c r="K10" s="96"/>
    </row>
    <row r="11" spans="1:11" ht="12.75">
      <c r="A11" s="153">
        <v>2</v>
      </c>
      <c r="B11" s="171" t="s">
        <v>59</v>
      </c>
      <c r="C11" s="10" t="s">
        <v>4</v>
      </c>
      <c r="D11" s="37">
        <f>SUM(E11:K11)</f>
        <v>15</v>
      </c>
      <c r="E11" s="36">
        <v>15</v>
      </c>
      <c r="F11" s="37">
        <f aca="true" t="shared" si="2" ref="F11:K11">SUM(F12:F14)</f>
        <v>0</v>
      </c>
      <c r="G11" s="36">
        <f t="shared" si="2"/>
        <v>0</v>
      </c>
      <c r="H11" s="37">
        <f t="shared" si="2"/>
        <v>0</v>
      </c>
      <c r="I11" s="36">
        <f t="shared" si="2"/>
        <v>0</v>
      </c>
      <c r="J11" s="37">
        <f t="shared" si="2"/>
        <v>0</v>
      </c>
      <c r="K11" s="92">
        <f t="shared" si="2"/>
        <v>0</v>
      </c>
    </row>
    <row r="12" spans="1:11" ht="12.75">
      <c r="A12" s="159"/>
      <c r="B12" s="172"/>
      <c r="C12" s="10" t="s">
        <v>5</v>
      </c>
      <c r="D12" s="35">
        <f>SUM(E12:K12)</f>
        <v>15</v>
      </c>
      <c r="E12" s="34">
        <v>15</v>
      </c>
      <c r="F12" s="35"/>
      <c r="G12" s="34"/>
      <c r="H12" s="35"/>
      <c r="I12" s="34"/>
      <c r="J12" s="35"/>
      <c r="K12" s="93"/>
    </row>
    <row r="13" spans="1:11" ht="12.75">
      <c r="A13" s="159"/>
      <c r="B13" s="172"/>
      <c r="C13" s="10" t="s">
        <v>6</v>
      </c>
      <c r="D13" s="35">
        <f t="shared" si="1"/>
        <v>0</v>
      </c>
      <c r="E13" s="34"/>
      <c r="F13" s="35"/>
      <c r="G13" s="34"/>
      <c r="H13" s="35"/>
      <c r="I13" s="34"/>
      <c r="J13" s="35"/>
      <c r="K13" s="93"/>
    </row>
    <row r="14" spans="1:11" ht="12.75">
      <c r="A14" s="160"/>
      <c r="B14" s="175"/>
      <c r="C14" s="30" t="s">
        <v>7</v>
      </c>
      <c r="D14" s="97">
        <f t="shared" si="1"/>
        <v>0</v>
      </c>
      <c r="E14" s="98"/>
      <c r="F14" s="97"/>
      <c r="G14" s="98"/>
      <c r="H14" s="97"/>
      <c r="I14" s="98"/>
      <c r="J14" s="97"/>
      <c r="K14" s="99"/>
    </row>
    <row r="15" spans="1:11" ht="12.75">
      <c r="A15" s="153">
        <v>3</v>
      </c>
      <c r="B15" s="171" t="s">
        <v>70</v>
      </c>
      <c r="C15" s="10" t="s">
        <v>4</v>
      </c>
      <c r="D15" s="37">
        <f>SUM(E15:K15)</f>
        <v>78</v>
      </c>
      <c r="E15" s="36">
        <v>55</v>
      </c>
      <c r="F15" s="37">
        <f aca="true" t="shared" si="3" ref="F15:K15">SUM(F16:F18)</f>
        <v>23</v>
      </c>
      <c r="G15" s="36">
        <f t="shared" si="3"/>
        <v>0</v>
      </c>
      <c r="H15" s="37">
        <f t="shared" si="3"/>
        <v>0</v>
      </c>
      <c r="I15" s="36">
        <f t="shared" si="3"/>
        <v>0</v>
      </c>
      <c r="J15" s="37">
        <f t="shared" si="3"/>
        <v>0</v>
      </c>
      <c r="K15" s="92">
        <f t="shared" si="3"/>
        <v>0</v>
      </c>
    </row>
    <row r="16" spans="1:11" ht="12.75">
      <c r="A16" s="159"/>
      <c r="B16" s="172"/>
      <c r="C16" s="10" t="s">
        <v>5</v>
      </c>
      <c r="D16" s="35">
        <f t="shared" si="1"/>
        <v>78</v>
      </c>
      <c r="E16" s="34">
        <v>55</v>
      </c>
      <c r="F16" s="35">
        <v>23</v>
      </c>
      <c r="G16" s="34"/>
      <c r="H16" s="35"/>
      <c r="I16" s="34"/>
      <c r="J16" s="35"/>
      <c r="K16" s="93"/>
    </row>
    <row r="17" spans="1:11" ht="12.75">
      <c r="A17" s="159"/>
      <c r="B17" s="172"/>
      <c r="C17" s="10" t="s">
        <v>6</v>
      </c>
      <c r="D17" s="35">
        <f t="shared" si="1"/>
        <v>0</v>
      </c>
      <c r="E17" s="34"/>
      <c r="F17" s="35"/>
      <c r="G17" s="34"/>
      <c r="H17" s="35"/>
      <c r="I17" s="34"/>
      <c r="J17" s="35"/>
      <c r="K17" s="93"/>
    </row>
    <row r="18" spans="1:11" ht="12.75">
      <c r="A18" s="160"/>
      <c r="B18" s="175"/>
      <c r="C18" s="10" t="s">
        <v>7</v>
      </c>
      <c r="D18" s="37">
        <f t="shared" si="1"/>
        <v>0</v>
      </c>
      <c r="E18" s="36"/>
      <c r="F18" s="37"/>
      <c r="G18" s="36"/>
      <c r="H18" s="37"/>
      <c r="I18" s="36"/>
      <c r="J18" s="37"/>
      <c r="K18" s="92"/>
    </row>
    <row r="19" spans="1:11" ht="12.75">
      <c r="A19" s="153">
        <v>4</v>
      </c>
      <c r="B19" s="171" t="s">
        <v>33</v>
      </c>
      <c r="C19" s="15" t="s">
        <v>4</v>
      </c>
      <c r="D19" s="105">
        <f t="shared" si="1"/>
        <v>14.6</v>
      </c>
      <c r="E19" s="106">
        <f>E20</f>
        <v>14.6</v>
      </c>
      <c r="F19" s="105">
        <f aca="true" t="shared" si="4" ref="F19:K19">SUM(F20:F22)</f>
        <v>0</v>
      </c>
      <c r="G19" s="106">
        <f t="shared" si="4"/>
        <v>0</v>
      </c>
      <c r="H19" s="105">
        <f t="shared" si="4"/>
        <v>0</v>
      </c>
      <c r="I19" s="106">
        <f t="shared" si="4"/>
        <v>0</v>
      </c>
      <c r="J19" s="105">
        <f t="shared" si="4"/>
        <v>0</v>
      </c>
      <c r="K19" s="107">
        <f t="shared" si="4"/>
        <v>0</v>
      </c>
    </row>
    <row r="20" spans="1:11" ht="12.75">
      <c r="A20" s="159"/>
      <c r="B20" s="172"/>
      <c r="C20" s="10" t="s">
        <v>5</v>
      </c>
      <c r="D20" s="35">
        <f t="shared" si="1"/>
        <v>14.6</v>
      </c>
      <c r="E20" s="34">
        <v>14.6</v>
      </c>
      <c r="F20" s="35"/>
      <c r="G20" s="34"/>
      <c r="H20" s="35"/>
      <c r="I20" s="34"/>
      <c r="J20" s="35"/>
      <c r="K20" s="93"/>
    </row>
    <row r="21" spans="1:11" ht="12.75">
      <c r="A21" s="159"/>
      <c r="B21" s="172"/>
      <c r="C21" s="10" t="s">
        <v>6</v>
      </c>
      <c r="D21" s="35">
        <f t="shared" si="1"/>
        <v>0</v>
      </c>
      <c r="E21" s="34"/>
      <c r="F21" s="35"/>
      <c r="G21" s="34"/>
      <c r="H21" s="35"/>
      <c r="I21" s="34"/>
      <c r="J21" s="35"/>
      <c r="K21" s="93"/>
    </row>
    <row r="22" spans="1:11" ht="12.75">
      <c r="A22" s="160"/>
      <c r="B22" s="175"/>
      <c r="C22" s="14" t="s">
        <v>7</v>
      </c>
      <c r="D22" s="37">
        <f t="shared" si="1"/>
        <v>0</v>
      </c>
      <c r="E22" s="36"/>
      <c r="F22" s="37"/>
      <c r="G22" s="36"/>
      <c r="H22" s="37"/>
      <c r="I22" s="36"/>
      <c r="J22" s="37"/>
      <c r="K22" s="92"/>
    </row>
    <row r="23" spans="1:11" ht="12.75">
      <c r="A23" s="153">
        <v>5</v>
      </c>
      <c r="B23" s="171" t="s">
        <v>32</v>
      </c>
      <c r="C23" s="15" t="s">
        <v>4</v>
      </c>
      <c r="D23" s="105">
        <f t="shared" si="1"/>
        <v>544.944</v>
      </c>
      <c r="E23" s="105">
        <f aca="true" t="shared" si="5" ref="E23:K23">SUM(E24:E26)</f>
        <v>320</v>
      </c>
      <c r="F23" s="105">
        <f t="shared" si="5"/>
        <v>224.94400000000002</v>
      </c>
      <c r="G23" s="106">
        <f t="shared" si="5"/>
        <v>0</v>
      </c>
      <c r="H23" s="105">
        <f t="shared" si="5"/>
        <v>0</v>
      </c>
      <c r="I23" s="106">
        <f t="shared" si="5"/>
        <v>0</v>
      </c>
      <c r="J23" s="105">
        <f t="shared" si="5"/>
        <v>0</v>
      </c>
      <c r="K23" s="107">
        <f t="shared" si="5"/>
        <v>0</v>
      </c>
    </row>
    <row r="24" spans="1:11" ht="12.75">
      <c r="A24" s="159"/>
      <c r="B24" s="172"/>
      <c r="C24" s="10" t="s">
        <v>5</v>
      </c>
      <c r="D24" s="35">
        <f>SUM(E24:K24)</f>
        <v>4.514</v>
      </c>
      <c r="E24" s="35"/>
      <c r="F24" s="35">
        <v>4.514</v>
      </c>
      <c r="G24" s="34"/>
      <c r="H24" s="35"/>
      <c r="I24" s="34"/>
      <c r="J24" s="35"/>
      <c r="K24" s="93"/>
    </row>
    <row r="25" spans="1:11" ht="12.75">
      <c r="A25" s="159"/>
      <c r="B25" s="172"/>
      <c r="C25" s="10" t="s">
        <v>6</v>
      </c>
      <c r="D25" s="35">
        <f t="shared" si="1"/>
        <v>0</v>
      </c>
      <c r="E25" s="35"/>
      <c r="F25" s="35"/>
      <c r="G25" s="34"/>
      <c r="H25" s="35"/>
      <c r="I25" s="34"/>
      <c r="J25" s="35"/>
      <c r="K25" s="93"/>
    </row>
    <row r="26" spans="1:11" ht="12.75">
      <c r="A26" s="160"/>
      <c r="B26" s="175"/>
      <c r="C26" s="14" t="s">
        <v>7</v>
      </c>
      <c r="D26" s="37">
        <f t="shared" si="1"/>
        <v>540.4300000000001</v>
      </c>
      <c r="E26" s="37">
        <v>320</v>
      </c>
      <c r="F26" s="37">
        <v>220.43</v>
      </c>
      <c r="G26" s="36"/>
      <c r="H26" s="37"/>
      <c r="I26" s="36"/>
      <c r="J26" s="37"/>
      <c r="K26" s="92"/>
    </row>
    <row r="27" spans="1:11" ht="12.75">
      <c r="A27" s="153">
        <v>6</v>
      </c>
      <c r="B27" s="171" t="s">
        <v>82</v>
      </c>
      <c r="C27" s="15" t="s">
        <v>4</v>
      </c>
      <c r="D27" s="38">
        <f t="shared" si="1"/>
        <v>2678.37</v>
      </c>
      <c r="E27" s="39">
        <f aca="true" t="shared" si="6" ref="E27:K27">SUM(E28:E30)</f>
        <v>0</v>
      </c>
      <c r="F27" s="38">
        <f t="shared" si="6"/>
        <v>23.37</v>
      </c>
      <c r="G27" s="39">
        <f t="shared" si="6"/>
        <v>1585</v>
      </c>
      <c r="H27" s="38">
        <f t="shared" si="6"/>
        <v>1070</v>
      </c>
      <c r="I27" s="39">
        <f t="shared" si="6"/>
        <v>0</v>
      </c>
      <c r="J27" s="38">
        <f t="shared" si="6"/>
        <v>0</v>
      </c>
      <c r="K27" s="100">
        <f t="shared" si="6"/>
        <v>0</v>
      </c>
    </row>
    <row r="28" spans="1:11" ht="12.75">
      <c r="A28" s="159"/>
      <c r="B28" s="172"/>
      <c r="C28" s="10" t="s">
        <v>5</v>
      </c>
      <c r="D28" s="35">
        <f t="shared" si="1"/>
        <v>383.37</v>
      </c>
      <c r="E28" s="34"/>
      <c r="F28" s="35">
        <v>23.37</v>
      </c>
      <c r="G28" s="34">
        <v>237.75</v>
      </c>
      <c r="H28" s="35">
        <v>122.25</v>
      </c>
      <c r="I28" s="34"/>
      <c r="J28" s="35"/>
      <c r="K28" s="93"/>
    </row>
    <row r="29" spans="1:11" ht="12.75">
      <c r="A29" s="159"/>
      <c r="B29" s="172"/>
      <c r="C29" s="10" t="s">
        <v>6</v>
      </c>
      <c r="D29" s="35">
        <f t="shared" si="1"/>
        <v>2295</v>
      </c>
      <c r="E29" s="34"/>
      <c r="F29" s="35"/>
      <c r="G29" s="34">
        <v>1347.25</v>
      </c>
      <c r="H29" s="35">
        <v>947.75</v>
      </c>
      <c r="I29" s="34"/>
      <c r="J29" s="35"/>
      <c r="K29" s="93"/>
    </row>
    <row r="30" spans="1:11" ht="26.25" customHeight="1" thickBot="1">
      <c r="A30" s="199"/>
      <c r="B30" s="173"/>
      <c r="C30" s="12" t="s">
        <v>7</v>
      </c>
      <c r="D30" s="51">
        <f t="shared" si="1"/>
        <v>0</v>
      </c>
      <c r="E30" s="103"/>
      <c r="F30" s="51"/>
      <c r="G30" s="103"/>
      <c r="H30" s="51"/>
      <c r="I30" s="103"/>
      <c r="J30" s="51"/>
      <c r="K30" s="104"/>
    </row>
    <row r="31" spans="1:11" ht="12.75">
      <c r="A31" s="154">
        <v>7</v>
      </c>
      <c r="B31" s="174" t="s">
        <v>81</v>
      </c>
      <c r="C31" s="10" t="s">
        <v>4</v>
      </c>
      <c r="D31" s="37">
        <f t="shared" si="1"/>
        <v>5633.87</v>
      </c>
      <c r="E31" s="37">
        <f aca="true" t="shared" si="7" ref="E31:K31">SUM(E32:E34)</f>
        <v>0</v>
      </c>
      <c r="F31" s="37">
        <f t="shared" si="7"/>
        <v>75</v>
      </c>
      <c r="G31" s="37">
        <f t="shared" si="7"/>
        <v>1522.78</v>
      </c>
      <c r="H31" s="37">
        <f t="shared" si="7"/>
        <v>2045.55</v>
      </c>
      <c r="I31" s="37">
        <f t="shared" si="7"/>
        <v>1990.54</v>
      </c>
      <c r="J31" s="37">
        <f t="shared" si="7"/>
        <v>0</v>
      </c>
      <c r="K31" s="92">
        <f t="shared" si="7"/>
        <v>0</v>
      </c>
    </row>
    <row r="32" spans="1:11" ht="12.75">
      <c r="A32" s="159"/>
      <c r="B32" s="172"/>
      <c r="C32" s="10" t="s">
        <v>5</v>
      </c>
      <c r="D32" s="35">
        <f>SUM(E32:K32)</f>
        <v>845.08</v>
      </c>
      <c r="E32" s="35"/>
      <c r="F32" s="35">
        <v>75</v>
      </c>
      <c r="G32" s="35">
        <v>228.42</v>
      </c>
      <c r="H32" s="35">
        <v>306.83</v>
      </c>
      <c r="I32" s="35">
        <v>234.83</v>
      </c>
      <c r="J32" s="35"/>
      <c r="K32" s="93"/>
    </row>
    <row r="33" spans="1:11" ht="12.75">
      <c r="A33" s="159"/>
      <c r="B33" s="172"/>
      <c r="C33" s="10" t="s">
        <v>6</v>
      </c>
      <c r="D33" s="37">
        <f t="shared" si="1"/>
        <v>4788.79</v>
      </c>
      <c r="E33" s="37"/>
      <c r="F33" s="37"/>
      <c r="G33" s="37">
        <v>1294.36</v>
      </c>
      <c r="H33" s="37">
        <v>1738.72</v>
      </c>
      <c r="I33" s="37">
        <v>1755.71</v>
      </c>
      <c r="J33" s="37"/>
      <c r="K33" s="92"/>
    </row>
    <row r="34" spans="1:11" ht="12.75">
      <c r="A34" s="160"/>
      <c r="B34" s="175"/>
      <c r="C34" s="14" t="s">
        <v>7</v>
      </c>
      <c r="D34" s="94">
        <f t="shared" si="1"/>
        <v>0</v>
      </c>
      <c r="E34" s="94"/>
      <c r="F34" s="94"/>
      <c r="G34" s="94"/>
      <c r="H34" s="94"/>
      <c r="I34" s="94"/>
      <c r="J34" s="94"/>
      <c r="K34" s="96"/>
    </row>
    <row r="35" spans="1:11" ht="12.75">
      <c r="A35" s="153">
        <v>8</v>
      </c>
      <c r="B35" s="171" t="s">
        <v>80</v>
      </c>
      <c r="C35" s="10" t="s">
        <v>4</v>
      </c>
      <c r="D35" s="37">
        <f t="shared" si="1"/>
        <v>1053.1</v>
      </c>
      <c r="E35" s="36">
        <f aca="true" t="shared" si="8" ref="E35:K35">SUM(E36:E38)</f>
        <v>0</v>
      </c>
      <c r="F35" s="37">
        <f t="shared" si="8"/>
        <v>25</v>
      </c>
      <c r="G35" s="36">
        <f t="shared" si="8"/>
        <v>200</v>
      </c>
      <c r="H35" s="37">
        <f t="shared" si="8"/>
        <v>828.1</v>
      </c>
      <c r="I35" s="36">
        <f t="shared" si="8"/>
        <v>0</v>
      </c>
      <c r="J35" s="37">
        <f t="shared" si="8"/>
        <v>0</v>
      </c>
      <c r="K35" s="92">
        <f t="shared" si="8"/>
        <v>0</v>
      </c>
    </row>
    <row r="36" spans="1:11" ht="12.75">
      <c r="A36" s="159"/>
      <c r="B36" s="172"/>
      <c r="C36" s="10" t="s">
        <v>5</v>
      </c>
      <c r="D36" s="35">
        <f t="shared" si="1"/>
        <v>160.6</v>
      </c>
      <c r="E36" s="34"/>
      <c r="F36" s="35">
        <v>25</v>
      </c>
      <c r="G36" s="34">
        <v>30</v>
      </c>
      <c r="H36" s="35">
        <v>105.6</v>
      </c>
      <c r="I36" s="34"/>
      <c r="J36" s="35"/>
      <c r="K36" s="93"/>
    </row>
    <row r="37" spans="1:11" ht="12.75">
      <c r="A37" s="159"/>
      <c r="B37" s="172"/>
      <c r="C37" s="10" t="s">
        <v>6</v>
      </c>
      <c r="D37" s="35">
        <f t="shared" si="1"/>
        <v>892.5</v>
      </c>
      <c r="E37" s="34"/>
      <c r="F37" s="35"/>
      <c r="G37" s="34">
        <v>170</v>
      </c>
      <c r="H37" s="35">
        <v>722.5</v>
      </c>
      <c r="I37" s="34"/>
      <c r="J37" s="35"/>
      <c r="K37" s="93"/>
    </row>
    <row r="38" spans="1:11" ht="17.25" customHeight="1">
      <c r="A38" s="160"/>
      <c r="B38" s="175"/>
      <c r="C38" s="14" t="s">
        <v>7</v>
      </c>
      <c r="D38" s="97">
        <f t="shared" si="1"/>
        <v>0</v>
      </c>
      <c r="E38" s="98"/>
      <c r="F38" s="97"/>
      <c r="G38" s="98"/>
      <c r="H38" s="97"/>
      <c r="I38" s="98"/>
      <c r="J38" s="97"/>
      <c r="K38" s="99"/>
    </row>
    <row r="39" spans="1:11" ht="12.75" customHeight="1">
      <c r="A39" s="153">
        <v>9</v>
      </c>
      <c r="B39" s="171" t="s">
        <v>61</v>
      </c>
      <c r="C39" s="10" t="s">
        <v>4</v>
      </c>
      <c r="D39" s="37">
        <f aca="true" t="shared" si="9" ref="D39:D54">SUM(E39:K39)</f>
        <v>5.8</v>
      </c>
      <c r="E39" s="36">
        <f>SUM(E40:E42)</f>
        <v>5.8</v>
      </c>
      <c r="F39" s="37">
        <f aca="true" t="shared" si="10" ref="F39:K39">SUM(F40:F42)</f>
        <v>0</v>
      </c>
      <c r="G39" s="36"/>
      <c r="H39" s="37"/>
      <c r="I39" s="36">
        <f t="shared" si="10"/>
        <v>0</v>
      </c>
      <c r="J39" s="37">
        <f t="shared" si="10"/>
        <v>0</v>
      </c>
      <c r="K39" s="92">
        <f t="shared" si="10"/>
        <v>0</v>
      </c>
    </row>
    <row r="40" spans="1:11" ht="12.75">
      <c r="A40" s="154"/>
      <c r="B40" s="174"/>
      <c r="C40" s="10" t="s">
        <v>5</v>
      </c>
      <c r="D40" s="35">
        <f t="shared" si="9"/>
        <v>5.8</v>
      </c>
      <c r="E40" s="34">
        <v>5.8</v>
      </c>
      <c r="F40" s="35"/>
      <c r="G40" s="34"/>
      <c r="H40" s="35"/>
      <c r="I40" s="34"/>
      <c r="J40" s="35"/>
      <c r="K40" s="93"/>
    </row>
    <row r="41" spans="1:11" ht="12.75">
      <c r="A41" s="154"/>
      <c r="B41" s="174"/>
      <c r="C41" s="10" t="s">
        <v>6</v>
      </c>
      <c r="D41" s="35">
        <f t="shared" si="9"/>
        <v>0</v>
      </c>
      <c r="E41" s="34"/>
      <c r="F41" s="35"/>
      <c r="G41" s="34"/>
      <c r="H41" s="35"/>
      <c r="I41" s="34"/>
      <c r="J41" s="35"/>
      <c r="K41" s="93"/>
    </row>
    <row r="42" spans="1:11" ht="12.75">
      <c r="A42" s="155"/>
      <c r="B42" s="198"/>
      <c r="C42" s="14" t="s">
        <v>7</v>
      </c>
      <c r="D42" s="97">
        <f t="shared" si="9"/>
        <v>0</v>
      </c>
      <c r="E42" s="98"/>
      <c r="F42" s="97"/>
      <c r="G42" s="98"/>
      <c r="H42" s="97"/>
      <c r="I42" s="98"/>
      <c r="J42" s="97"/>
      <c r="K42" s="99"/>
    </row>
    <row r="43" spans="1:11" ht="12.75">
      <c r="A43" s="153">
        <v>10</v>
      </c>
      <c r="B43" s="171" t="s">
        <v>117</v>
      </c>
      <c r="C43" s="10" t="s">
        <v>4</v>
      </c>
      <c r="D43" s="37">
        <f aca="true" t="shared" si="11" ref="D43:D50">SUM(E43:K43)</f>
        <v>1000</v>
      </c>
      <c r="E43" s="36">
        <f aca="true" t="shared" si="12" ref="E43:K43">SUM(E44:E46)</f>
        <v>0</v>
      </c>
      <c r="F43" s="37">
        <f t="shared" si="12"/>
        <v>0</v>
      </c>
      <c r="G43" s="36">
        <f t="shared" si="12"/>
        <v>1000</v>
      </c>
      <c r="H43" s="37">
        <f t="shared" si="12"/>
        <v>0</v>
      </c>
      <c r="I43" s="36">
        <f t="shared" si="12"/>
        <v>0</v>
      </c>
      <c r="J43" s="37">
        <f t="shared" si="12"/>
        <v>0</v>
      </c>
      <c r="K43" s="92">
        <f t="shared" si="12"/>
        <v>0</v>
      </c>
    </row>
    <row r="44" spans="1:11" ht="12.75">
      <c r="A44" s="159"/>
      <c r="B44" s="172"/>
      <c r="C44" s="10" t="s">
        <v>5</v>
      </c>
      <c r="D44" s="35">
        <f t="shared" si="11"/>
        <v>334</v>
      </c>
      <c r="E44" s="34"/>
      <c r="F44" s="35"/>
      <c r="G44" s="34">
        <v>334</v>
      </c>
      <c r="H44" s="35"/>
      <c r="I44" s="34"/>
      <c r="J44" s="35"/>
      <c r="K44" s="93"/>
    </row>
    <row r="45" spans="1:11" ht="12.75">
      <c r="A45" s="159"/>
      <c r="B45" s="172"/>
      <c r="C45" s="10" t="s">
        <v>6</v>
      </c>
      <c r="D45" s="35">
        <f t="shared" si="11"/>
        <v>0</v>
      </c>
      <c r="E45" s="34"/>
      <c r="F45" s="35"/>
      <c r="G45" s="34"/>
      <c r="H45" s="35"/>
      <c r="I45" s="34"/>
      <c r="J45" s="35"/>
      <c r="K45" s="93"/>
    </row>
    <row r="46" spans="1:11" ht="12.75">
      <c r="A46" s="160"/>
      <c r="B46" s="175"/>
      <c r="C46" s="10" t="s">
        <v>7</v>
      </c>
      <c r="D46" s="37">
        <f t="shared" si="11"/>
        <v>666</v>
      </c>
      <c r="E46" s="36"/>
      <c r="F46" s="37"/>
      <c r="G46" s="36">
        <v>666</v>
      </c>
      <c r="H46" s="37"/>
      <c r="I46" s="36"/>
      <c r="J46" s="37"/>
      <c r="K46" s="92"/>
    </row>
    <row r="47" spans="1:11" ht="12.75">
      <c r="A47" s="153">
        <v>11</v>
      </c>
      <c r="B47" s="171" t="s">
        <v>94</v>
      </c>
      <c r="C47" s="44" t="s">
        <v>4</v>
      </c>
      <c r="D47" s="38">
        <f t="shared" si="11"/>
        <v>6.5</v>
      </c>
      <c r="E47" s="39">
        <f>SUM(E48:E50)</f>
        <v>0</v>
      </c>
      <c r="F47" s="38">
        <f>SUM(F48:F50)</f>
        <v>6.5</v>
      </c>
      <c r="G47" s="39"/>
      <c r="H47" s="38"/>
      <c r="I47" s="39">
        <f>SUM(I48:I50)</f>
        <v>0</v>
      </c>
      <c r="J47" s="38">
        <f>SUM(J48:J50)</f>
        <v>0</v>
      </c>
      <c r="K47" s="100">
        <f>SUM(K48:K50)</f>
        <v>0</v>
      </c>
    </row>
    <row r="48" spans="1:11" ht="12.75">
      <c r="A48" s="154"/>
      <c r="B48" s="174"/>
      <c r="C48" s="43" t="s">
        <v>5</v>
      </c>
      <c r="D48" s="35">
        <f t="shared" si="11"/>
        <v>6.5</v>
      </c>
      <c r="E48" s="34"/>
      <c r="F48" s="35">
        <v>6.5</v>
      </c>
      <c r="G48" s="34"/>
      <c r="H48" s="35"/>
      <c r="I48" s="34"/>
      <c r="J48" s="35"/>
      <c r="K48" s="93"/>
    </row>
    <row r="49" spans="1:11" ht="12.75">
      <c r="A49" s="154"/>
      <c r="B49" s="174"/>
      <c r="C49" s="43" t="s">
        <v>6</v>
      </c>
      <c r="D49" s="35">
        <f t="shared" si="11"/>
        <v>0</v>
      </c>
      <c r="E49" s="34"/>
      <c r="F49" s="35"/>
      <c r="G49" s="34"/>
      <c r="H49" s="35"/>
      <c r="I49" s="34"/>
      <c r="J49" s="35"/>
      <c r="K49" s="93"/>
    </row>
    <row r="50" spans="1:11" ht="12.75">
      <c r="A50" s="155"/>
      <c r="B50" s="198"/>
      <c r="C50" s="20" t="s">
        <v>7</v>
      </c>
      <c r="D50" s="97">
        <f t="shared" si="11"/>
        <v>0</v>
      </c>
      <c r="E50" s="98"/>
      <c r="F50" s="97"/>
      <c r="G50" s="98"/>
      <c r="H50" s="97"/>
      <c r="I50" s="98"/>
      <c r="J50" s="97"/>
      <c r="K50" s="99"/>
    </row>
    <row r="51" spans="1:11" ht="12.75" customHeight="1">
      <c r="A51" s="153">
        <v>12</v>
      </c>
      <c r="B51" s="171" t="s">
        <v>93</v>
      </c>
      <c r="C51" s="10" t="s">
        <v>4</v>
      </c>
      <c r="D51" s="37">
        <f t="shared" si="9"/>
        <v>14.36</v>
      </c>
      <c r="E51" s="36">
        <f aca="true" t="shared" si="13" ref="E51:K51">SUM(E52:E54)</f>
        <v>0</v>
      </c>
      <c r="F51" s="37">
        <f t="shared" si="13"/>
        <v>14.36</v>
      </c>
      <c r="G51" s="36">
        <f t="shared" si="13"/>
        <v>0</v>
      </c>
      <c r="H51" s="37">
        <f t="shared" si="13"/>
        <v>0</v>
      </c>
      <c r="I51" s="36">
        <f t="shared" si="13"/>
        <v>0</v>
      </c>
      <c r="J51" s="37">
        <f t="shared" si="13"/>
        <v>0</v>
      </c>
      <c r="K51" s="92">
        <f t="shared" si="13"/>
        <v>0</v>
      </c>
    </row>
    <row r="52" spans="1:11" ht="12.75">
      <c r="A52" s="159"/>
      <c r="B52" s="172"/>
      <c r="C52" s="10" t="s">
        <v>5</v>
      </c>
      <c r="D52" s="35">
        <f t="shared" si="9"/>
        <v>14.36</v>
      </c>
      <c r="E52" s="34"/>
      <c r="F52" s="35">
        <v>14.36</v>
      </c>
      <c r="G52" s="34"/>
      <c r="H52" s="35"/>
      <c r="I52" s="34"/>
      <c r="J52" s="35"/>
      <c r="K52" s="93"/>
    </row>
    <row r="53" spans="1:11" ht="12.75">
      <c r="A53" s="159"/>
      <c r="B53" s="172"/>
      <c r="C53" s="10" t="s">
        <v>6</v>
      </c>
      <c r="D53" s="35">
        <f t="shared" si="9"/>
        <v>0</v>
      </c>
      <c r="E53" s="34"/>
      <c r="F53" s="35"/>
      <c r="G53" s="34"/>
      <c r="H53" s="35"/>
      <c r="I53" s="34"/>
      <c r="J53" s="35"/>
      <c r="K53" s="93"/>
    </row>
    <row r="54" spans="1:11" ht="12.75">
      <c r="A54" s="160"/>
      <c r="B54" s="175"/>
      <c r="C54" s="10" t="s">
        <v>7</v>
      </c>
      <c r="D54" s="37">
        <f t="shared" si="9"/>
        <v>0</v>
      </c>
      <c r="E54" s="36"/>
      <c r="F54" s="37"/>
      <c r="G54" s="36"/>
      <c r="H54" s="37"/>
      <c r="I54" s="36"/>
      <c r="J54" s="37"/>
      <c r="K54" s="92"/>
    </row>
    <row r="55" spans="1:11" ht="12.75">
      <c r="A55" s="192" t="s">
        <v>14</v>
      </c>
      <c r="B55" s="193"/>
      <c r="C55" s="11" t="s">
        <v>4</v>
      </c>
      <c r="D55" s="38">
        <f t="shared" si="1"/>
        <v>11054.543999999998</v>
      </c>
      <c r="E55" s="39">
        <f aca="true" t="shared" si="14" ref="E55:K55">SUM(E56:E58)</f>
        <v>420.4</v>
      </c>
      <c r="F55" s="38">
        <f t="shared" si="14"/>
        <v>392.17400000000004</v>
      </c>
      <c r="G55" s="39">
        <f t="shared" si="14"/>
        <v>4307.78</v>
      </c>
      <c r="H55" s="38">
        <f t="shared" si="14"/>
        <v>3943.65</v>
      </c>
      <c r="I55" s="39">
        <f t="shared" si="14"/>
        <v>1990.54</v>
      </c>
      <c r="J55" s="38">
        <f t="shared" si="14"/>
        <v>0</v>
      </c>
      <c r="K55" s="100">
        <f t="shared" si="14"/>
        <v>0</v>
      </c>
    </row>
    <row r="56" spans="1:11" ht="12.75">
      <c r="A56" s="194"/>
      <c r="B56" s="195"/>
      <c r="C56" s="31" t="s">
        <v>5</v>
      </c>
      <c r="D56" s="101">
        <f>SUM(E56:K56)</f>
        <v>1871.8239999999996</v>
      </c>
      <c r="E56" s="45">
        <f>SUM(E8,E12,E16,E20,L36,E24,E28,E32,E36,E40,E52,E48)</f>
        <v>100.39999999999999</v>
      </c>
      <c r="F56" s="101">
        <f>SUM(F8,F12,F16,F20,M36,F24,F28,F32,F36,F40,F44,F48,F52)</f>
        <v>171.74400000000003</v>
      </c>
      <c r="G56" s="45">
        <f>SUM(G8,G12,G16,G20,N36,G24,G28,G32,G36,G40,G44,G48,G52)</f>
        <v>830.17</v>
      </c>
      <c r="H56" s="101">
        <f>SUM(H8,H12,H16,H20,O36,H24,H28,H32,H36,H52,H40,H48)</f>
        <v>534.68</v>
      </c>
      <c r="I56" s="45">
        <f>SUM(I8,I12,I16,I20,P36,I24,I28,I32,I36,I52,I40,I44,I48)</f>
        <v>234.83</v>
      </c>
      <c r="J56" s="101">
        <f aca="true" t="shared" si="15" ref="J56:K58">SUM(J8,J12,J16,J20,Q36,J24,J28,J32,J36,J52)</f>
        <v>0</v>
      </c>
      <c r="K56" s="102">
        <f t="shared" si="15"/>
        <v>0</v>
      </c>
    </row>
    <row r="57" spans="1:11" ht="12.75">
      <c r="A57" s="194"/>
      <c r="B57" s="195"/>
      <c r="C57" s="10" t="s">
        <v>6</v>
      </c>
      <c r="D57" s="35">
        <f t="shared" si="1"/>
        <v>7976.29</v>
      </c>
      <c r="E57" s="34">
        <f>SUM(E9,E13,E17,E21,L37,E25,E29,E33,E37,E53,E41,E45,E49)</f>
        <v>0</v>
      </c>
      <c r="F57" s="35">
        <f>SUM(F9,F13,F17,F21,M37,F25,F29,F33,F37,F53,F41,F45,F49)</f>
        <v>0</v>
      </c>
      <c r="G57" s="34">
        <f>SUM(G9,G13,G17,G21,N37,G25,G29,G33,G37,G53,G45,G49,G41)</f>
        <v>2811.6099999999997</v>
      </c>
      <c r="H57" s="35">
        <f>SUM(H9,H13,H17,H21,O37,H25,H29,H33,H37,H53,H41,H45,H49)</f>
        <v>3408.9700000000003</v>
      </c>
      <c r="I57" s="34">
        <f>SUM(I9,I13,I17,I21,P37,I25,I29,I33,I37,I53,I41,I45,I49)</f>
        <v>1755.71</v>
      </c>
      <c r="J57" s="35">
        <f t="shared" si="15"/>
        <v>0</v>
      </c>
      <c r="K57" s="93">
        <f t="shared" si="15"/>
        <v>0</v>
      </c>
    </row>
    <row r="58" spans="1:11" ht="13.5" thickBot="1">
      <c r="A58" s="196"/>
      <c r="B58" s="197"/>
      <c r="C58" s="12" t="s">
        <v>7</v>
      </c>
      <c r="D58" s="51">
        <f>SUM(E58:K58)</f>
        <v>1206.43</v>
      </c>
      <c r="E58" s="103">
        <f>SUM(E10,E14,E18,E22,L38,E26,E30,E34,E38,E54,E42,E46,E50)</f>
        <v>320</v>
      </c>
      <c r="F58" s="51">
        <f>SUM(F10,F14,F18,F22,F26,F30,F34,F38,F42,F46,F50,F54)</f>
        <v>220.43</v>
      </c>
      <c r="G58" s="103">
        <f>SUM(G10,G14,G18,G22,N38,G26,G30,G34,G38,G54,G50,G46,G42)</f>
        <v>666</v>
      </c>
      <c r="H58" s="51">
        <f>SUM(H10,H14,H18,H22,O38,H26,H30,H34,H38,H54,H42,H46,H50)</f>
        <v>0</v>
      </c>
      <c r="I58" s="103">
        <f>SUM(I10,I14,I18,I22,P38,I26,I30,I34,I38,I54,I50,I46,I42)</f>
        <v>0</v>
      </c>
      <c r="J58" s="51">
        <f t="shared" si="15"/>
        <v>0</v>
      </c>
      <c r="K58" s="104">
        <f t="shared" si="15"/>
        <v>0</v>
      </c>
    </row>
    <row r="59" ht="12" customHeight="1"/>
  </sheetData>
  <sheetProtection/>
  <mergeCells count="30">
    <mergeCell ref="A55:B58"/>
    <mergeCell ref="A51:A54"/>
    <mergeCell ref="B51:B54"/>
    <mergeCell ref="A31:A34"/>
    <mergeCell ref="B31:B34"/>
    <mergeCell ref="A35:A38"/>
    <mergeCell ref="B35:B38"/>
    <mergeCell ref="A39:A42"/>
    <mergeCell ref="B39:B42"/>
    <mergeCell ref="A47:A50"/>
    <mergeCell ref="B23:B26"/>
    <mergeCell ref="E4:K4"/>
    <mergeCell ref="A7:A10"/>
    <mergeCell ref="B7:B10"/>
    <mergeCell ref="A11:A14"/>
    <mergeCell ref="B11:B14"/>
    <mergeCell ref="A4:A5"/>
    <mergeCell ref="B4:B5"/>
    <mergeCell ref="C4:C5"/>
    <mergeCell ref="D4:D5"/>
    <mergeCell ref="B47:B50"/>
    <mergeCell ref="A43:A46"/>
    <mergeCell ref="B43:B46"/>
    <mergeCell ref="A15:A18"/>
    <mergeCell ref="B15:B18"/>
    <mergeCell ref="A19:A22"/>
    <mergeCell ref="B19:B22"/>
    <mergeCell ref="A27:A30"/>
    <mergeCell ref="B27:B30"/>
    <mergeCell ref="A23:A2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42"/>
  <sheetViews>
    <sheetView showZeros="0" zoomScaleSheetLayoutView="100" zoomScalePageLayoutView="0" workbookViewId="0" topLeftCell="A1">
      <selection activeCell="I41" sqref="I41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  <col min="5" max="5" width="12.421875" style="0" customWidth="1"/>
    <col min="11" max="11" width="10.00390625" style="0" customWidth="1"/>
  </cols>
  <sheetData>
    <row r="2" spans="1:2" ht="18.75">
      <c r="A2" s="17" t="s">
        <v>30</v>
      </c>
      <c r="B2" s="17"/>
    </row>
    <row r="3" ht="13.5" thickBot="1"/>
    <row r="4" spans="1:11" ht="15.75">
      <c r="A4" s="179" t="s">
        <v>0</v>
      </c>
      <c r="B4" s="183" t="s">
        <v>1</v>
      </c>
      <c r="C4" s="187" t="s">
        <v>15</v>
      </c>
      <c r="D4" s="185" t="s">
        <v>2</v>
      </c>
      <c r="E4" s="181" t="s">
        <v>3</v>
      </c>
      <c r="F4" s="181"/>
      <c r="G4" s="181"/>
      <c r="H4" s="181"/>
      <c r="I4" s="181"/>
      <c r="J4" s="181"/>
      <c r="K4" s="182"/>
    </row>
    <row r="5" spans="1:11" ht="15.75">
      <c r="A5" s="180"/>
      <c r="B5" s="184"/>
      <c r="C5" s="188"/>
      <c r="D5" s="186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53">
        <v>1</v>
      </c>
      <c r="B7" s="171" t="s">
        <v>52</v>
      </c>
      <c r="C7" s="10" t="s">
        <v>4</v>
      </c>
      <c r="D7" s="38">
        <f>SUM(E7:K7)</f>
        <v>500</v>
      </c>
      <c r="E7" s="36">
        <f>SUM(E8:E10)</f>
        <v>500</v>
      </c>
      <c r="F7" s="38">
        <f aca="true" t="shared" si="0" ref="F7:K7">SUM(F8:F10)</f>
        <v>0</v>
      </c>
      <c r="G7" s="36">
        <f t="shared" si="0"/>
        <v>0</v>
      </c>
      <c r="H7" s="37">
        <f t="shared" si="0"/>
        <v>0</v>
      </c>
      <c r="I7" s="36">
        <f t="shared" si="0"/>
        <v>0</v>
      </c>
      <c r="J7" s="38">
        <f t="shared" si="0"/>
        <v>0</v>
      </c>
      <c r="K7" s="92">
        <f t="shared" si="0"/>
        <v>0</v>
      </c>
    </row>
    <row r="8" spans="1:11" ht="12.75">
      <c r="A8" s="159"/>
      <c r="B8" s="172"/>
      <c r="C8" s="10" t="s">
        <v>5</v>
      </c>
      <c r="D8" s="35">
        <f aca="true" t="shared" si="1" ref="D8:D42">SUM(E8:K8)</f>
        <v>500</v>
      </c>
      <c r="E8" s="34">
        <v>500</v>
      </c>
      <c r="F8" s="35"/>
      <c r="G8" s="34"/>
      <c r="H8" s="35"/>
      <c r="I8" s="34"/>
      <c r="J8" s="35"/>
      <c r="K8" s="93"/>
    </row>
    <row r="9" spans="1:11" ht="12.75">
      <c r="A9" s="159"/>
      <c r="B9" s="172"/>
      <c r="C9" s="10" t="s">
        <v>6</v>
      </c>
      <c r="D9" s="35">
        <f t="shared" si="1"/>
        <v>0</v>
      </c>
      <c r="E9" s="34"/>
      <c r="F9" s="35"/>
      <c r="G9" s="34"/>
      <c r="H9" s="35"/>
      <c r="I9" s="34"/>
      <c r="J9" s="35"/>
      <c r="K9" s="93"/>
    </row>
    <row r="10" spans="1:11" ht="12.75">
      <c r="A10" s="160"/>
      <c r="B10" s="175"/>
      <c r="C10" s="14" t="s">
        <v>7</v>
      </c>
      <c r="D10" s="94">
        <f t="shared" si="1"/>
        <v>0</v>
      </c>
      <c r="E10" s="95"/>
      <c r="F10" s="94"/>
      <c r="G10" s="95"/>
      <c r="H10" s="94"/>
      <c r="I10" s="95"/>
      <c r="J10" s="94"/>
      <c r="K10" s="96"/>
    </row>
    <row r="11" spans="1:11" ht="12.75">
      <c r="A11" s="153">
        <v>2</v>
      </c>
      <c r="B11" s="171" t="s">
        <v>53</v>
      </c>
      <c r="C11" s="10" t="s">
        <v>4</v>
      </c>
      <c r="D11" s="105">
        <f t="shared" si="1"/>
        <v>60</v>
      </c>
      <c r="E11" s="106">
        <f aca="true" t="shared" si="2" ref="E11:K11">SUM(E12:E14)</f>
        <v>60</v>
      </c>
      <c r="F11" s="105">
        <f t="shared" si="2"/>
        <v>0</v>
      </c>
      <c r="G11" s="106">
        <f t="shared" si="2"/>
        <v>0</v>
      </c>
      <c r="H11" s="105">
        <f t="shared" si="2"/>
        <v>0</v>
      </c>
      <c r="I11" s="106">
        <f t="shared" si="2"/>
        <v>0</v>
      </c>
      <c r="J11" s="105">
        <f t="shared" si="2"/>
        <v>0</v>
      </c>
      <c r="K11" s="107">
        <f t="shared" si="2"/>
        <v>0</v>
      </c>
    </row>
    <row r="12" spans="1:11" ht="12.75">
      <c r="A12" s="159"/>
      <c r="B12" s="172"/>
      <c r="C12" s="10" t="s">
        <v>5</v>
      </c>
      <c r="D12" s="35">
        <f t="shared" si="1"/>
        <v>60</v>
      </c>
      <c r="E12" s="34">
        <v>60</v>
      </c>
      <c r="F12" s="35"/>
      <c r="G12" s="34"/>
      <c r="H12" s="35"/>
      <c r="I12" s="34"/>
      <c r="J12" s="35"/>
      <c r="K12" s="93"/>
    </row>
    <row r="13" spans="1:11" ht="12.75">
      <c r="A13" s="159"/>
      <c r="B13" s="172"/>
      <c r="C13" s="10" t="s">
        <v>6</v>
      </c>
      <c r="D13" s="35">
        <f t="shared" si="1"/>
        <v>0</v>
      </c>
      <c r="E13" s="34"/>
      <c r="F13" s="35"/>
      <c r="G13" s="34"/>
      <c r="H13" s="35"/>
      <c r="I13" s="34"/>
      <c r="J13" s="35"/>
      <c r="K13" s="93"/>
    </row>
    <row r="14" spans="1:11" ht="12.75">
      <c r="A14" s="160"/>
      <c r="B14" s="175"/>
      <c r="C14" s="14" t="s">
        <v>7</v>
      </c>
      <c r="D14" s="94">
        <f t="shared" si="1"/>
        <v>0</v>
      </c>
      <c r="E14" s="95"/>
      <c r="F14" s="94"/>
      <c r="G14" s="95"/>
      <c r="H14" s="94"/>
      <c r="I14" s="95"/>
      <c r="J14" s="94"/>
      <c r="K14" s="96"/>
    </row>
    <row r="15" spans="1:11" ht="12.75">
      <c r="A15" s="153">
        <v>3</v>
      </c>
      <c r="B15" s="171" t="s">
        <v>64</v>
      </c>
      <c r="C15" s="10" t="s">
        <v>4</v>
      </c>
      <c r="D15" s="105">
        <f t="shared" si="1"/>
        <v>210</v>
      </c>
      <c r="E15" s="106">
        <v>110</v>
      </c>
      <c r="F15" s="105">
        <f aca="true" t="shared" si="3" ref="F15:K15">SUM(F16:F18)</f>
        <v>100</v>
      </c>
      <c r="G15" s="106">
        <f t="shared" si="3"/>
        <v>0</v>
      </c>
      <c r="H15" s="105">
        <f t="shared" si="3"/>
        <v>0</v>
      </c>
      <c r="I15" s="106">
        <f t="shared" si="3"/>
        <v>0</v>
      </c>
      <c r="J15" s="105">
        <f t="shared" si="3"/>
        <v>0</v>
      </c>
      <c r="K15" s="107">
        <f t="shared" si="3"/>
        <v>0</v>
      </c>
    </row>
    <row r="16" spans="1:11" ht="12.75">
      <c r="A16" s="159"/>
      <c r="B16" s="172"/>
      <c r="C16" s="10" t="s">
        <v>5</v>
      </c>
      <c r="D16" s="35">
        <f t="shared" si="1"/>
        <v>210</v>
      </c>
      <c r="E16" s="34">
        <v>110</v>
      </c>
      <c r="F16" s="35">
        <v>100</v>
      </c>
      <c r="G16" s="34"/>
      <c r="H16" s="35"/>
      <c r="I16" s="34"/>
      <c r="J16" s="35"/>
      <c r="K16" s="93"/>
    </row>
    <row r="17" spans="1:11" ht="12.75">
      <c r="A17" s="159"/>
      <c r="B17" s="172"/>
      <c r="C17" s="10" t="s">
        <v>6</v>
      </c>
      <c r="D17" s="35">
        <f t="shared" si="1"/>
        <v>0</v>
      </c>
      <c r="E17" s="34"/>
      <c r="F17" s="35"/>
      <c r="G17" s="34"/>
      <c r="H17" s="35"/>
      <c r="I17" s="34"/>
      <c r="J17" s="35"/>
      <c r="K17" s="93"/>
    </row>
    <row r="18" spans="1:11" ht="12.75">
      <c r="A18" s="160"/>
      <c r="B18" s="175"/>
      <c r="C18" s="10" t="s">
        <v>7</v>
      </c>
      <c r="D18" s="94">
        <f t="shared" si="1"/>
        <v>0</v>
      </c>
      <c r="E18" s="95"/>
      <c r="F18" s="94"/>
      <c r="G18" s="95"/>
      <c r="H18" s="94"/>
      <c r="I18" s="95"/>
      <c r="J18" s="94"/>
      <c r="K18" s="96"/>
    </row>
    <row r="19" spans="1:11" ht="12.75" customHeight="1">
      <c r="A19" s="153">
        <v>4</v>
      </c>
      <c r="B19" s="171" t="s">
        <v>60</v>
      </c>
      <c r="C19" s="15" t="s">
        <v>4</v>
      </c>
      <c r="D19" s="105">
        <f>SUM(E19:K19)</f>
        <v>28</v>
      </c>
      <c r="E19" s="106">
        <f>E20</f>
        <v>28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7">
        <v>0</v>
      </c>
    </row>
    <row r="20" spans="1:11" ht="12.75">
      <c r="A20" s="159"/>
      <c r="B20" s="172"/>
      <c r="C20" s="10" t="s">
        <v>5</v>
      </c>
      <c r="D20" s="35">
        <f>SUM(E20:K20)</f>
        <v>28</v>
      </c>
      <c r="E20" s="34">
        <v>28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93">
        <v>0</v>
      </c>
    </row>
    <row r="21" spans="1:11" ht="12.75">
      <c r="A21" s="159"/>
      <c r="B21" s="172"/>
      <c r="C21" s="10" t="s">
        <v>6</v>
      </c>
      <c r="D21" s="35">
        <f>SUM(E21:K21)</f>
        <v>0</v>
      </c>
      <c r="E21" s="34"/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93">
        <v>0</v>
      </c>
    </row>
    <row r="22" spans="1:11" ht="12.75">
      <c r="A22" s="160"/>
      <c r="B22" s="175"/>
      <c r="C22" s="14" t="s">
        <v>7</v>
      </c>
      <c r="D22" s="94">
        <f>SUM(E22:K22)</f>
        <v>0</v>
      </c>
      <c r="E22" s="95"/>
      <c r="F22" s="94"/>
      <c r="G22" s="95"/>
      <c r="H22" s="94"/>
      <c r="I22" s="95"/>
      <c r="J22" s="94"/>
      <c r="K22" s="96"/>
    </row>
    <row r="23" spans="1:11" ht="12.75">
      <c r="A23" s="153">
        <v>5</v>
      </c>
      <c r="B23" s="171" t="s">
        <v>54</v>
      </c>
      <c r="C23" s="15" t="s">
        <v>4</v>
      </c>
      <c r="D23" s="105">
        <f t="shared" si="1"/>
        <v>60</v>
      </c>
      <c r="E23" s="106">
        <f>SUM(E24:E26)</f>
        <v>60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7">
        <v>0</v>
      </c>
    </row>
    <row r="24" spans="1:11" ht="12.75">
      <c r="A24" s="159"/>
      <c r="B24" s="172"/>
      <c r="C24" s="10" t="s">
        <v>5</v>
      </c>
      <c r="D24" s="35">
        <f t="shared" si="1"/>
        <v>60</v>
      </c>
      <c r="E24" s="34">
        <v>60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93">
        <v>0</v>
      </c>
    </row>
    <row r="25" spans="1:11" ht="12.75">
      <c r="A25" s="159"/>
      <c r="B25" s="172"/>
      <c r="C25" s="10" t="s">
        <v>6</v>
      </c>
      <c r="D25" s="35">
        <f t="shared" si="1"/>
        <v>0</v>
      </c>
      <c r="E25" s="34"/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93">
        <v>0</v>
      </c>
    </row>
    <row r="26" spans="1:11" ht="12.75">
      <c r="A26" s="160"/>
      <c r="B26" s="175"/>
      <c r="C26" s="14" t="s">
        <v>7</v>
      </c>
      <c r="D26" s="94">
        <f t="shared" si="1"/>
        <v>0</v>
      </c>
      <c r="E26" s="95"/>
      <c r="F26" s="94"/>
      <c r="G26" s="95"/>
      <c r="H26" s="94"/>
      <c r="I26" s="95"/>
      <c r="J26" s="94"/>
      <c r="K26" s="96"/>
    </row>
    <row r="27" spans="1:11" ht="12.75">
      <c r="A27" s="153">
        <v>6</v>
      </c>
      <c r="B27" s="171" t="s">
        <v>55</v>
      </c>
      <c r="C27" s="15" t="s">
        <v>4</v>
      </c>
      <c r="D27" s="105">
        <f aca="true" t="shared" si="4" ref="D27:D38">SUM(E27:K27)</f>
        <v>20</v>
      </c>
      <c r="E27" s="106">
        <f>SUM(E28:E30)</f>
        <v>20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7">
        <v>0</v>
      </c>
    </row>
    <row r="28" spans="1:11" ht="12.75">
      <c r="A28" s="159"/>
      <c r="B28" s="172"/>
      <c r="C28" s="10" t="s">
        <v>5</v>
      </c>
      <c r="D28" s="35">
        <f t="shared" si="4"/>
        <v>20</v>
      </c>
      <c r="E28" s="34">
        <v>20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93">
        <v>0</v>
      </c>
    </row>
    <row r="29" spans="1:11" ht="12.75">
      <c r="A29" s="159"/>
      <c r="B29" s="172"/>
      <c r="C29" s="10" t="s">
        <v>6</v>
      </c>
      <c r="D29" s="35">
        <f t="shared" si="4"/>
        <v>0</v>
      </c>
      <c r="E29" s="34"/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93">
        <v>0</v>
      </c>
    </row>
    <row r="30" spans="1:11" ht="12.75">
      <c r="A30" s="160"/>
      <c r="B30" s="175"/>
      <c r="C30" s="14" t="s">
        <v>7</v>
      </c>
      <c r="D30" s="94">
        <f t="shared" si="4"/>
        <v>0</v>
      </c>
      <c r="E30" s="95"/>
      <c r="F30" s="94"/>
      <c r="G30" s="95"/>
      <c r="H30" s="94"/>
      <c r="I30" s="95"/>
      <c r="J30" s="94"/>
      <c r="K30" s="96"/>
    </row>
    <row r="31" spans="1:11" ht="12.75">
      <c r="A31" s="153">
        <v>7</v>
      </c>
      <c r="B31" s="171" t="s">
        <v>56</v>
      </c>
      <c r="C31" s="15" t="s">
        <v>4</v>
      </c>
      <c r="D31" s="105">
        <f t="shared" si="4"/>
        <v>40</v>
      </c>
      <c r="E31" s="106">
        <f>SUM(E32:E34)</f>
        <v>40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7">
        <v>0</v>
      </c>
    </row>
    <row r="32" spans="1:11" ht="12.75">
      <c r="A32" s="159"/>
      <c r="B32" s="172"/>
      <c r="C32" s="10" t="s">
        <v>5</v>
      </c>
      <c r="D32" s="35">
        <f t="shared" si="4"/>
        <v>40</v>
      </c>
      <c r="E32" s="34">
        <v>40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93">
        <v>0</v>
      </c>
    </row>
    <row r="33" spans="1:11" ht="12.75">
      <c r="A33" s="159"/>
      <c r="B33" s="172"/>
      <c r="C33" s="10" t="s">
        <v>6</v>
      </c>
      <c r="D33" s="35">
        <f t="shared" si="4"/>
        <v>0</v>
      </c>
      <c r="E33" s="34"/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93">
        <v>0</v>
      </c>
    </row>
    <row r="34" spans="1:11" ht="12.75">
      <c r="A34" s="160"/>
      <c r="B34" s="175"/>
      <c r="C34" s="14" t="s">
        <v>7</v>
      </c>
      <c r="D34" s="94">
        <f t="shared" si="4"/>
        <v>0</v>
      </c>
      <c r="E34" s="95"/>
      <c r="F34" s="94"/>
      <c r="G34" s="95"/>
      <c r="H34" s="94"/>
      <c r="I34" s="95"/>
      <c r="J34" s="94"/>
      <c r="K34" s="96"/>
    </row>
    <row r="35" spans="1:11" ht="12.75">
      <c r="A35" s="153">
        <v>8</v>
      </c>
      <c r="B35" s="171" t="s">
        <v>121</v>
      </c>
      <c r="C35" s="15" t="s">
        <v>4</v>
      </c>
      <c r="D35" s="105">
        <f t="shared" si="4"/>
        <v>17560</v>
      </c>
      <c r="E35" s="106">
        <f aca="true" t="shared" si="5" ref="E35:K35">SUM(E36:E38)</f>
        <v>0</v>
      </c>
      <c r="F35" s="105">
        <f t="shared" si="5"/>
        <v>560</v>
      </c>
      <c r="G35" s="105">
        <f t="shared" si="5"/>
        <v>1000</v>
      </c>
      <c r="H35" s="105">
        <f t="shared" si="5"/>
        <v>1000</v>
      </c>
      <c r="I35" s="105">
        <f t="shared" si="5"/>
        <v>1000</v>
      </c>
      <c r="J35" s="105">
        <f t="shared" si="5"/>
        <v>1000</v>
      </c>
      <c r="K35" s="107">
        <f t="shared" si="5"/>
        <v>13000</v>
      </c>
    </row>
    <row r="36" spans="1:11" ht="12.75">
      <c r="A36" s="159"/>
      <c r="B36" s="172"/>
      <c r="C36" s="10" t="s">
        <v>5</v>
      </c>
      <c r="D36" s="35">
        <f t="shared" si="4"/>
        <v>3110</v>
      </c>
      <c r="E36" s="34"/>
      <c r="F36" s="35">
        <v>560</v>
      </c>
      <c r="G36" s="35">
        <v>150</v>
      </c>
      <c r="H36" s="35">
        <v>150</v>
      </c>
      <c r="I36" s="35">
        <v>150</v>
      </c>
      <c r="J36" s="35">
        <v>150</v>
      </c>
      <c r="K36" s="93">
        <v>1950</v>
      </c>
    </row>
    <row r="37" spans="1:11" ht="12.75">
      <c r="A37" s="159"/>
      <c r="B37" s="172"/>
      <c r="C37" s="10" t="s">
        <v>6</v>
      </c>
      <c r="D37" s="35">
        <f t="shared" si="4"/>
        <v>14450</v>
      </c>
      <c r="E37" s="34"/>
      <c r="F37" s="35"/>
      <c r="G37" s="35">
        <v>850</v>
      </c>
      <c r="H37" s="35">
        <v>850</v>
      </c>
      <c r="I37" s="35">
        <v>850</v>
      </c>
      <c r="J37" s="35">
        <v>850</v>
      </c>
      <c r="K37" s="93">
        <v>11050</v>
      </c>
    </row>
    <row r="38" spans="1:11" ht="12.75">
      <c r="A38" s="160"/>
      <c r="B38" s="175"/>
      <c r="C38" s="14" t="s">
        <v>7</v>
      </c>
      <c r="D38" s="94">
        <f t="shared" si="4"/>
        <v>0</v>
      </c>
      <c r="E38" s="95"/>
      <c r="F38" s="94"/>
      <c r="G38" s="95"/>
      <c r="H38" s="94"/>
      <c r="I38" s="95"/>
      <c r="J38" s="94"/>
      <c r="K38" s="96"/>
    </row>
    <row r="39" spans="1:11" ht="12.75">
      <c r="A39" s="192" t="s">
        <v>14</v>
      </c>
      <c r="B39" s="193"/>
      <c r="C39" s="10" t="s">
        <v>4</v>
      </c>
      <c r="D39" s="105">
        <f t="shared" si="1"/>
        <v>18478</v>
      </c>
      <c r="E39" s="106">
        <f aca="true" t="shared" si="6" ref="E39:K39">SUM(E40:E42)</f>
        <v>818</v>
      </c>
      <c r="F39" s="105">
        <f t="shared" si="6"/>
        <v>660</v>
      </c>
      <c r="G39" s="106">
        <f t="shared" si="6"/>
        <v>1000</v>
      </c>
      <c r="H39" s="105">
        <f t="shared" si="6"/>
        <v>1000</v>
      </c>
      <c r="I39" s="106">
        <f t="shared" si="6"/>
        <v>1000</v>
      </c>
      <c r="J39" s="105">
        <f t="shared" si="6"/>
        <v>1000</v>
      </c>
      <c r="K39" s="107">
        <f t="shared" si="6"/>
        <v>13000</v>
      </c>
    </row>
    <row r="40" spans="1:11" ht="12.75">
      <c r="A40" s="194"/>
      <c r="B40" s="195"/>
      <c r="C40" s="31" t="s">
        <v>5</v>
      </c>
      <c r="D40" s="101">
        <f t="shared" si="1"/>
        <v>4028</v>
      </c>
      <c r="E40" s="45">
        <f>SUM(E8,E12,E16,E20,E24,E28,E32,E36)</f>
        <v>818</v>
      </c>
      <c r="F40" s="101">
        <f>SUM(F8,F12,F16,F20,F24,F28,F32,F36,)</f>
        <v>660</v>
      </c>
      <c r="G40" s="45">
        <f>SUM(G8,G12,G16,G20,G24,G28,G32,G36,)</f>
        <v>150</v>
      </c>
      <c r="H40" s="101">
        <f>SUM(H8,H12,H16,H20,H24,H28,H32,H36,)</f>
        <v>150</v>
      </c>
      <c r="I40" s="45">
        <f>SUM(I8,I12,I16,I20,I24,I28,I32,I36,)</f>
        <v>150</v>
      </c>
      <c r="J40" s="101">
        <f aca="true" t="shared" si="7" ref="F40:K42">SUM(J8,J12,J16,J20,J24,J28,J32,J36,)</f>
        <v>150</v>
      </c>
      <c r="K40" s="102">
        <f t="shared" si="7"/>
        <v>1950</v>
      </c>
    </row>
    <row r="41" spans="1:11" ht="12.75">
      <c r="A41" s="194"/>
      <c r="B41" s="195"/>
      <c r="C41" s="10" t="s">
        <v>6</v>
      </c>
      <c r="D41" s="35">
        <f t="shared" si="1"/>
        <v>14450</v>
      </c>
      <c r="E41" s="34">
        <f>SUM(E9,E13,E17,E21,E25,E29,E33,E37)</f>
        <v>0</v>
      </c>
      <c r="F41" s="35">
        <f t="shared" si="7"/>
        <v>0</v>
      </c>
      <c r="G41" s="34">
        <f>SUM(G9,G13,G17,G21,G25,G29,G33,G37,)</f>
        <v>850</v>
      </c>
      <c r="H41" s="35">
        <f>SUM(H9,H13,H17,H21,H25,H29,H33,H37,)</f>
        <v>850</v>
      </c>
      <c r="I41" s="34">
        <f>SUM(I9,I13,I17,I21,I25,I29,I33,I37,)</f>
        <v>850</v>
      </c>
      <c r="J41" s="35">
        <f t="shared" si="7"/>
        <v>850</v>
      </c>
      <c r="K41" s="93">
        <f t="shared" si="7"/>
        <v>11050</v>
      </c>
    </row>
    <row r="42" spans="1:11" ht="13.5" thickBot="1">
      <c r="A42" s="196"/>
      <c r="B42" s="197"/>
      <c r="C42" s="12" t="s">
        <v>7</v>
      </c>
      <c r="D42" s="108">
        <f t="shared" si="1"/>
        <v>0</v>
      </c>
      <c r="E42" s="109">
        <f>SUM(E10,E14,E18,E22,E26,E30,E34,E38)</f>
        <v>0</v>
      </c>
      <c r="F42" s="108">
        <f t="shared" si="7"/>
        <v>0</v>
      </c>
      <c r="G42" s="109">
        <f>SUM(G10,G14,G18,G22,G26,G30,G34,G38,)</f>
        <v>0</v>
      </c>
      <c r="H42" s="108">
        <f t="shared" si="7"/>
        <v>0</v>
      </c>
      <c r="I42" s="109">
        <f t="shared" si="7"/>
        <v>0</v>
      </c>
      <c r="J42" s="108">
        <f t="shared" si="7"/>
        <v>0</v>
      </c>
      <c r="K42" s="110">
        <f t="shared" si="7"/>
        <v>0</v>
      </c>
    </row>
  </sheetData>
  <sheetProtection/>
  <mergeCells count="22">
    <mergeCell ref="E4:K4"/>
    <mergeCell ref="B4:B5"/>
    <mergeCell ref="A39:B42"/>
    <mergeCell ref="A15:A18"/>
    <mergeCell ref="B15:B18"/>
    <mergeCell ref="B23:B26"/>
    <mergeCell ref="A19:A22"/>
    <mergeCell ref="B19:B22"/>
    <mergeCell ref="A31:A34"/>
    <mergeCell ref="B31:B34"/>
    <mergeCell ref="A35:A38"/>
    <mergeCell ref="B35:B38"/>
    <mergeCell ref="A27:A30"/>
    <mergeCell ref="C4:C5"/>
    <mergeCell ref="B27:B30"/>
    <mergeCell ref="A23:A26"/>
    <mergeCell ref="D4:D5"/>
    <mergeCell ref="A4:A5"/>
    <mergeCell ref="A7:A10"/>
    <mergeCell ref="B7:B10"/>
    <mergeCell ref="A11:A14"/>
    <mergeCell ref="B11:B14"/>
  </mergeCells>
  <printOptions horizontalCentered="1"/>
  <pageMargins left="0.1968503937007874" right="0.2362204724409449" top="0.2755905511811024" bottom="0.5511811023622047" header="0.3937007874015748" footer="0.3543307086614173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8"/>
  <sheetViews>
    <sheetView showZeros="0" zoomScalePageLayoutView="0" workbookViewId="0" topLeftCell="A1">
      <selection activeCell="E18" sqref="E18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</cols>
  <sheetData>
    <row r="2" ht="18.75">
      <c r="A2" s="17" t="s">
        <v>106</v>
      </c>
    </row>
    <row r="3" ht="13.5" thickBot="1"/>
    <row r="4" spans="1:11" ht="15.75">
      <c r="A4" s="179" t="s">
        <v>0</v>
      </c>
      <c r="B4" s="183" t="s">
        <v>1</v>
      </c>
      <c r="C4" s="187" t="s">
        <v>15</v>
      </c>
      <c r="D4" s="185" t="s">
        <v>2</v>
      </c>
      <c r="E4" s="181" t="s">
        <v>3</v>
      </c>
      <c r="F4" s="181"/>
      <c r="G4" s="181"/>
      <c r="H4" s="181"/>
      <c r="I4" s="181"/>
      <c r="J4" s="181"/>
      <c r="K4" s="182"/>
    </row>
    <row r="5" spans="1:11" ht="15.75">
      <c r="A5" s="180"/>
      <c r="B5" s="184"/>
      <c r="C5" s="188"/>
      <c r="D5" s="186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24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53">
        <v>1</v>
      </c>
      <c r="B7" s="171" t="s">
        <v>114</v>
      </c>
      <c r="C7" s="10" t="s">
        <v>4</v>
      </c>
      <c r="D7" s="105">
        <f aca="true" t="shared" si="0" ref="D7:D18">SUM(E7:K7)</f>
        <v>4913.632</v>
      </c>
      <c r="E7" s="39">
        <f>SUM(E8:E10)</f>
        <v>0</v>
      </c>
      <c r="F7" s="38">
        <f>SUM(F8:F10)</f>
        <v>32.94</v>
      </c>
      <c r="G7" s="39">
        <f>SUM(G8:G10)</f>
        <v>297.083</v>
      </c>
      <c r="H7" s="38">
        <f>+SUM(H8:H10)</f>
        <v>4583.6089999999995</v>
      </c>
      <c r="I7" s="39"/>
      <c r="J7" s="38">
        <f>SUM(J8:J10)</f>
        <v>0</v>
      </c>
      <c r="K7" s="100">
        <f>SUM(K8:K10)</f>
        <v>0</v>
      </c>
    </row>
    <row r="8" spans="1:11" ht="12.75">
      <c r="A8" s="159"/>
      <c r="B8" s="172"/>
      <c r="C8" s="31" t="s">
        <v>5</v>
      </c>
      <c r="D8" s="101">
        <f t="shared" si="0"/>
        <v>94.34899999999999</v>
      </c>
      <c r="E8" s="45"/>
      <c r="F8" s="101">
        <v>32.94</v>
      </c>
      <c r="G8" s="45">
        <v>33.009</v>
      </c>
      <c r="H8" s="101">
        <v>28.4</v>
      </c>
      <c r="I8" s="45"/>
      <c r="J8" s="101"/>
      <c r="K8" s="102"/>
    </row>
    <row r="9" spans="1:11" ht="12.75">
      <c r="A9" s="159"/>
      <c r="B9" s="172"/>
      <c r="C9" s="10" t="s">
        <v>6</v>
      </c>
      <c r="D9" s="35">
        <f t="shared" si="0"/>
        <v>4176.594</v>
      </c>
      <c r="E9" s="34"/>
      <c r="F9" s="35"/>
      <c r="G9" s="34"/>
      <c r="H9" s="35">
        <v>4176.594</v>
      </c>
      <c r="I9" s="34"/>
      <c r="J9" s="35"/>
      <c r="K9" s="93"/>
    </row>
    <row r="10" spans="1:11" ht="13.5" thickBot="1">
      <c r="A10" s="199"/>
      <c r="B10" s="173"/>
      <c r="C10" s="12" t="s">
        <v>7</v>
      </c>
      <c r="D10" s="108">
        <f t="shared" si="0"/>
        <v>642.6890000000001</v>
      </c>
      <c r="E10" s="103"/>
      <c r="F10" s="51"/>
      <c r="G10" s="103">
        <v>264.074</v>
      </c>
      <c r="H10" s="51">
        <v>378.615</v>
      </c>
      <c r="I10" s="103"/>
      <c r="J10" s="51"/>
      <c r="K10" s="104"/>
    </row>
    <row r="11" spans="1:11" ht="12.75">
      <c r="A11" s="153">
        <v>2</v>
      </c>
      <c r="B11" s="171" t="s">
        <v>113</v>
      </c>
      <c r="C11" s="10" t="s">
        <v>4</v>
      </c>
      <c r="D11" s="105">
        <f t="shared" si="0"/>
        <v>62.81</v>
      </c>
      <c r="E11" s="39">
        <f>SUM(E12:E14)</f>
        <v>59.2</v>
      </c>
      <c r="F11" s="38">
        <f aca="true" t="shared" si="1" ref="F11:K11">SUM(F12:F14)</f>
        <v>3.61</v>
      </c>
      <c r="G11" s="39"/>
      <c r="H11" s="38"/>
      <c r="I11" s="39"/>
      <c r="J11" s="38">
        <f t="shared" si="1"/>
        <v>0</v>
      </c>
      <c r="K11" s="100">
        <f t="shared" si="1"/>
        <v>0</v>
      </c>
    </row>
    <row r="12" spans="1:11" ht="12.75">
      <c r="A12" s="159"/>
      <c r="B12" s="172"/>
      <c r="C12" s="31" t="s">
        <v>5</v>
      </c>
      <c r="D12" s="101">
        <f t="shared" si="0"/>
        <v>62.81</v>
      </c>
      <c r="E12" s="45">
        <v>59.2</v>
      </c>
      <c r="F12" s="101">
        <v>3.61</v>
      </c>
      <c r="G12" s="45"/>
      <c r="H12" s="101"/>
      <c r="I12" s="45"/>
      <c r="J12" s="101"/>
      <c r="K12" s="102"/>
    </row>
    <row r="13" spans="1:11" ht="12.75">
      <c r="A13" s="159"/>
      <c r="B13" s="172"/>
      <c r="C13" s="10" t="s">
        <v>6</v>
      </c>
      <c r="D13" s="35">
        <f t="shared" si="0"/>
        <v>0</v>
      </c>
      <c r="E13" s="34"/>
      <c r="F13" s="35"/>
      <c r="G13" s="34"/>
      <c r="H13" s="35"/>
      <c r="I13" s="34"/>
      <c r="J13" s="35"/>
      <c r="K13" s="93"/>
    </row>
    <row r="14" spans="1:11" ht="25.5" customHeight="1" thickBot="1">
      <c r="A14" s="199"/>
      <c r="B14" s="173"/>
      <c r="C14" s="12" t="s">
        <v>7</v>
      </c>
      <c r="D14" s="108">
        <f t="shared" si="0"/>
        <v>0</v>
      </c>
      <c r="E14" s="103"/>
      <c r="F14" s="51"/>
      <c r="G14" s="103"/>
      <c r="H14" s="51"/>
      <c r="I14" s="103"/>
      <c r="J14" s="51"/>
      <c r="K14" s="104"/>
    </row>
    <row r="15" spans="1:11" ht="12.75">
      <c r="A15" s="192" t="s">
        <v>14</v>
      </c>
      <c r="B15" s="193"/>
      <c r="C15" s="11" t="s">
        <v>4</v>
      </c>
      <c r="D15" s="38">
        <f t="shared" si="0"/>
        <v>4976.441999999999</v>
      </c>
      <c r="E15" s="39">
        <f aca="true" t="shared" si="2" ref="E15:K15">SUM(E16:E18)</f>
        <v>59.2</v>
      </c>
      <c r="F15" s="38">
        <f t="shared" si="2"/>
        <v>36.55</v>
      </c>
      <c r="G15" s="39">
        <f t="shared" si="2"/>
        <v>297.083</v>
      </c>
      <c r="H15" s="38">
        <f t="shared" si="2"/>
        <v>4583.6089999999995</v>
      </c>
      <c r="I15" s="39">
        <f t="shared" si="2"/>
        <v>0</v>
      </c>
      <c r="J15" s="38">
        <f t="shared" si="2"/>
        <v>0</v>
      </c>
      <c r="K15" s="100">
        <f t="shared" si="2"/>
        <v>0</v>
      </c>
    </row>
    <row r="16" spans="1:11" ht="12.75">
      <c r="A16" s="194"/>
      <c r="B16" s="195"/>
      <c r="C16" s="31" t="s">
        <v>5</v>
      </c>
      <c r="D16" s="101">
        <f t="shared" si="0"/>
        <v>157.15900000000002</v>
      </c>
      <c r="E16" s="45">
        <f>SUM(E8,E12)</f>
        <v>59.2</v>
      </c>
      <c r="F16" s="101">
        <f>SUM(F8,F12)</f>
        <v>36.55</v>
      </c>
      <c r="G16" s="45">
        <f>SUM(G8,G12)</f>
        <v>33.009</v>
      </c>
      <c r="H16" s="101">
        <f>SUM(H12,H8)</f>
        <v>28.4</v>
      </c>
      <c r="I16" s="45">
        <f>SUM(I10,I14)</f>
        <v>0</v>
      </c>
      <c r="J16" s="101">
        <f>SUM(J9,J13)</f>
        <v>0</v>
      </c>
      <c r="K16" s="102">
        <f>SUM(K8,K12)</f>
        <v>0</v>
      </c>
    </row>
    <row r="17" spans="1:11" ht="12.75">
      <c r="A17" s="194"/>
      <c r="B17" s="195"/>
      <c r="C17" s="10" t="s">
        <v>6</v>
      </c>
      <c r="D17" s="35">
        <f t="shared" si="0"/>
        <v>4176.594</v>
      </c>
      <c r="E17" s="34">
        <f>SUM(E9,E13)</f>
        <v>0</v>
      </c>
      <c r="F17" s="35">
        <f>SUM(F9,F13)</f>
        <v>0</v>
      </c>
      <c r="G17" s="34">
        <f aca="true" t="shared" si="3" ref="G17:J18">SUM(G9,G13)</f>
        <v>0</v>
      </c>
      <c r="H17" s="35">
        <f>SUM(H9,H13)</f>
        <v>4176.594</v>
      </c>
      <c r="I17" s="34">
        <f t="shared" si="3"/>
        <v>0</v>
      </c>
      <c r="J17" s="35">
        <f t="shared" si="3"/>
        <v>0</v>
      </c>
      <c r="K17" s="93">
        <f>SUM(K9,K13)</f>
        <v>0</v>
      </c>
    </row>
    <row r="18" spans="1:11" ht="13.5" thickBot="1">
      <c r="A18" s="196"/>
      <c r="B18" s="197"/>
      <c r="C18" s="12" t="s">
        <v>7</v>
      </c>
      <c r="D18" s="51">
        <f t="shared" si="0"/>
        <v>642.6890000000001</v>
      </c>
      <c r="E18" s="103">
        <f>SUM(E10,E14)</f>
        <v>0</v>
      </c>
      <c r="F18" s="51">
        <f>SUM(F10,F14)</f>
        <v>0</v>
      </c>
      <c r="G18" s="103">
        <f>SUM(G10,G14)</f>
        <v>264.074</v>
      </c>
      <c r="H18" s="51">
        <f>SUM(H10,H14)</f>
        <v>378.615</v>
      </c>
      <c r="I18" s="103">
        <f t="shared" si="3"/>
        <v>0</v>
      </c>
      <c r="J18" s="51">
        <f t="shared" si="3"/>
        <v>0</v>
      </c>
      <c r="K18" s="104">
        <f>SUM(K10,K14)</f>
        <v>0</v>
      </c>
    </row>
  </sheetData>
  <sheetProtection/>
  <mergeCells count="10">
    <mergeCell ref="A15:B18"/>
    <mergeCell ref="D4:D5"/>
    <mergeCell ref="E4:K4"/>
    <mergeCell ref="B11:B14"/>
    <mergeCell ref="A4:A5"/>
    <mergeCell ref="B4:B5"/>
    <mergeCell ref="A11:A14"/>
    <mergeCell ref="C4:C5"/>
    <mergeCell ref="A7:A10"/>
    <mergeCell ref="B7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showZeros="0" zoomScaleSheetLayoutView="100" zoomScalePageLayoutView="0" workbookViewId="0" topLeftCell="A1">
      <selection activeCell="F36" sqref="F36"/>
    </sheetView>
  </sheetViews>
  <sheetFormatPr defaultColWidth="9.140625" defaultRowHeight="12.75"/>
  <cols>
    <col min="1" max="1" width="4.28125" style="0" customWidth="1"/>
    <col min="2" max="2" width="31.8515625" style="0" customWidth="1"/>
    <col min="3" max="3" width="14.00390625" style="0" customWidth="1"/>
    <col min="4" max="11" width="9.7109375" style="0" customWidth="1"/>
  </cols>
  <sheetData>
    <row r="1" ht="18.75">
      <c r="A1" s="17" t="s">
        <v>107</v>
      </c>
    </row>
    <row r="2" ht="13.5" thickBot="1"/>
    <row r="3" spans="1:11" ht="15.75">
      <c r="A3" s="179" t="s">
        <v>0</v>
      </c>
      <c r="B3" s="183" t="s">
        <v>1</v>
      </c>
      <c r="C3" s="187" t="s">
        <v>15</v>
      </c>
      <c r="D3" s="185" t="s">
        <v>2</v>
      </c>
      <c r="E3" s="181" t="s">
        <v>3</v>
      </c>
      <c r="F3" s="181"/>
      <c r="G3" s="181"/>
      <c r="H3" s="181"/>
      <c r="I3" s="181"/>
      <c r="J3" s="181"/>
      <c r="K3" s="182"/>
    </row>
    <row r="4" spans="1:11" ht="15.75">
      <c r="A4" s="180"/>
      <c r="B4" s="184"/>
      <c r="C4" s="188"/>
      <c r="D4" s="186"/>
      <c r="E4" s="7">
        <v>2007</v>
      </c>
      <c r="F4" s="8">
        <v>2008</v>
      </c>
      <c r="G4" s="7">
        <v>2009</v>
      </c>
      <c r="H4" s="8">
        <v>2010</v>
      </c>
      <c r="I4" s="7">
        <v>2011</v>
      </c>
      <c r="J4" s="8">
        <v>2012</v>
      </c>
      <c r="K4" s="9">
        <v>2013</v>
      </c>
    </row>
    <row r="5" spans="1:11" ht="12.75">
      <c r="A5" s="5">
        <v>1</v>
      </c>
      <c r="B5" s="1">
        <v>2</v>
      </c>
      <c r="C5" s="129">
        <v>3</v>
      </c>
      <c r="D5" s="24">
        <v>4</v>
      </c>
      <c r="E5" s="24">
        <v>5</v>
      </c>
      <c r="F5" s="24">
        <v>6</v>
      </c>
      <c r="G5" s="130">
        <v>7</v>
      </c>
      <c r="H5" s="24">
        <v>8</v>
      </c>
      <c r="I5" s="129">
        <v>9</v>
      </c>
      <c r="J5" s="24">
        <v>10</v>
      </c>
      <c r="K5" s="131">
        <v>11</v>
      </c>
    </row>
    <row r="6" spans="1:11" ht="12.75">
      <c r="A6" s="206">
        <v>1</v>
      </c>
      <c r="B6" s="209" t="s">
        <v>72</v>
      </c>
      <c r="C6" s="22" t="s">
        <v>4</v>
      </c>
      <c r="D6" s="105">
        <f>SUM(E6:K6)</f>
        <v>117.81</v>
      </c>
      <c r="E6" s="105">
        <f aca="true" t="shared" si="0" ref="E6:K6">SUM(E7:E9)</f>
        <v>0</v>
      </c>
      <c r="F6" s="105">
        <f t="shared" si="0"/>
        <v>117.81</v>
      </c>
      <c r="G6" s="105">
        <f t="shared" si="0"/>
        <v>0</v>
      </c>
      <c r="H6" s="105">
        <f t="shared" si="0"/>
        <v>0</v>
      </c>
      <c r="I6" s="105">
        <f t="shared" si="0"/>
        <v>0</v>
      </c>
      <c r="J6" s="105">
        <f t="shared" si="0"/>
        <v>0</v>
      </c>
      <c r="K6" s="117">
        <f t="shared" si="0"/>
        <v>0</v>
      </c>
    </row>
    <row r="7" spans="1:11" ht="12.75">
      <c r="A7" s="207"/>
      <c r="B7" s="210"/>
      <c r="C7" s="21" t="s">
        <v>5</v>
      </c>
      <c r="D7" s="35">
        <f>SUM(E7:K7)</f>
        <v>117.81</v>
      </c>
      <c r="E7" s="35"/>
      <c r="F7" s="35">
        <v>117.81</v>
      </c>
      <c r="G7" s="35"/>
      <c r="H7" s="35"/>
      <c r="I7" s="35"/>
      <c r="J7" s="35"/>
      <c r="K7" s="118"/>
    </row>
    <row r="8" spans="1:11" ht="14.25" customHeight="1">
      <c r="A8" s="207"/>
      <c r="B8" s="210"/>
      <c r="C8" s="21" t="s">
        <v>6</v>
      </c>
      <c r="D8" s="35">
        <f>SUM(E8:K8)</f>
        <v>0</v>
      </c>
      <c r="E8" s="35"/>
      <c r="F8" s="35"/>
      <c r="G8" s="35"/>
      <c r="H8" s="35"/>
      <c r="I8" s="35"/>
      <c r="J8" s="35"/>
      <c r="K8" s="118"/>
    </row>
    <row r="9" spans="1:11" ht="15" customHeight="1">
      <c r="A9" s="208"/>
      <c r="B9" s="211"/>
      <c r="C9" s="135" t="s">
        <v>7</v>
      </c>
      <c r="D9" s="94">
        <f>SUM(E9:K9)</f>
        <v>0</v>
      </c>
      <c r="E9" s="94"/>
      <c r="F9" s="94"/>
      <c r="G9" s="94"/>
      <c r="H9" s="94"/>
      <c r="I9" s="94"/>
      <c r="J9" s="94"/>
      <c r="K9" s="136"/>
    </row>
    <row r="10" spans="1:11" ht="15" customHeight="1">
      <c r="A10" s="153">
        <v>2</v>
      </c>
      <c r="B10" s="171" t="s">
        <v>102</v>
      </c>
      <c r="C10" s="143" t="s">
        <v>4</v>
      </c>
      <c r="D10" s="144">
        <f>SUM(E10:K10)</f>
        <v>13</v>
      </c>
      <c r="E10" s="144">
        <f aca="true" t="shared" si="1" ref="E10:K10">SUM(E11:E13)</f>
        <v>0</v>
      </c>
      <c r="F10" s="144">
        <f t="shared" si="1"/>
        <v>13</v>
      </c>
      <c r="G10" s="144">
        <f t="shared" si="1"/>
        <v>0</v>
      </c>
      <c r="H10" s="144">
        <f t="shared" si="1"/>
        <v>0</v>
      </c>
      <c r="I10" s="144">
        <f t="shared" si="1"/>
        <v>0</v>
      </c>
      <c r="J10" s="144">
        <f t="shared" si="1"/>
        <v>0</v>
      </c>
      <c r="K10" s="145">
        <f t="shared" si="1"/>
        <v>0</v>
      </c>
    </row>
    <row r="11" spans="1:11" ht="15" customHeight="1">
      <c r="A11" s="154"/>
      <c r="B11" s="174"/>
      <c r="C11" s="21" t="s">
        <v>5</v>
      </c>
      <c r="D11" s="35">
        <f>SUM(E11:K11)</f>
        <v>13</v>
      </c>
      <c r="E11" s="35"/>
      <c r="F11" s="35">
        <v>13</v>
      </c>
      <c r="G11" s="35"/>
      <c r="H11" s="35"/>
      <c r="I11" s="35"/>
      <c r="J11" s="35"/>
      <c r="K11" s="118"/>
    </row>
    <row r="12" spans="1:11" ht="15" customHeight="1">
      <c r="A12" s="154"/>
      <c r="B12" s="174"/>
      <c r="C12" s="21" t="s">
        <v>6</v>
      </c>
      <c r="D12" s="35">
        <f>SUM(E12:K12)</f>
        <v>0</v>
      </c>
      <c r="E12" s="35"/>
      <c r="F12" s="35"/>
      <c r="G12" s="35"/>
      <c r="H12" s="35"/>
      <c r="I12" s="35"/>
      <c r="J12" s="35"/>
      <c r="K12" s="118"/>
    </row>
    <row r="13" spans="1:11" ht="15" customHeight="1">
      <c r="A13" s="155"/>
      <c r="B13" s="198"/>
      <c r="C13" s="135" t="s">
        <v>7</v>
      </c>
      <c r="D13" s="94">
        <f>SUM(E13:K13)</f>
        <v>0</v>
      </c>
      <c r="E13" s="94"/>
      <c r="F13" s="94"/>
      <c r="G13" s="94"/>
      <c r="H13" s="94"/>
      <c r="I13" s="94"/>
      <c r="J13" s="94"/>
      <c r="K13" s="136"/>
    </row>
    <row r="14" spans="1:11" ht="15" customHeight="1">
      <c r="A14" s="153">
        <v>3</v>
      </c>
      <c r="B14" s="171" t="s">
        <v>104</v>
      </c>
      <c r="C14" s="143" t="s">
        <v>4</v>
      </c>
      <c r="D14" s="144">
        <f aca="true" t="shared" si="2" ref="D14:D21">SUM(E14:K14)</f>
        <v>11.15</v>
      </c>
      <c r="E14" s="144">
        <f aca="true" t="shared" si="3" ref="E14:K14">SUM(E15:E17)</f>
        <v>0</v>
      </c>
      <c r="F14" s="144">
        <f t="shared" si="3"/>
        <v>11.15</v>
      </c>
      <c r="G14" s="144">
        <f t="shared" si="3"/>
        <v>0</v>
      </c>
      <c r="H14" s="144">
        <f t="shared" si="3"/>
        <v>0</v>
      </c>
      <c r="I14" s="144">
        <f t="shared" si="3"/>
        <v>0</v>
      </c>
      <c r="J14" s="144">
        <f t="shared" si="3"/>
        <v>0</v>
      </c>
      <c r="K14" s="145">
        <f t="shared" si="3"/>
        <v>0</v>
      </c>
    </row>
    <row r="15" spans="1:11" ht="15" customHeight="1">
      <c r="A15" s="154"/>
      <c r="B15" s="174"/>
      <c r="C15" s="21" t="s">
        <v>5</v>
      </c>
      <c r="D15" s="35">
        <f t="shared" si="2"/>
        <v>11.15</v>
      </c>
      <c r="E15" s="35"/>
      <c r="F15" s="35">
        <v>11.15</v>
      </c>
      <c r="G15" s="35"/>
      <c r="H15" s="35"/>
      <c r="I15" s="35"/>
      <c r="J15" s="35"/>
      <c r="K15" s="118"/>
    </row>
    <row r="16" spans="1:11" ht="20.25" customHeight="1">
      <c r="A16" s="154"/>
      <c r="B16" s="174"/>
      <c r="C16" s="21" t="s">
        <v>6</v>
      </c>
      <c r="D16" s="35">
        <f t="shared" si="2"/>
        <v>0</v>
      </c>
      <c r="E16" s="35"/>
      <c r="F16" s="35"/>
      <c r="G16" s="35"/>
      <c r="H16" s="35"/>
      <c r="I16" s="35"/>
      <c r="J16" s="35"/>
      <c r="K16" s="118"/>
    </row>
    <row r="17" spans="1:11" ht="26.25" customHeight="1">
      <c r="A17" s="155"/>
      <c r="B17" s="198"/>
      <c r="C17" s="135" t="s">
        <v>7</v>
      </c>
      <c r="D17" s="94">
        <f t="shared" si="2"/>
        <v>0</v>
      </c>
      <c r="E17" s="94"/>
      <c r="F17" s="94"/>
      <c r="G17" s="94"/>
      <c r="H17" s="94"/>
      <c r="I17" s="94"/>
      <c r="J17" s="94"/>
      <c r="K17" s="136"/>
    </row>
    <row r="18" spans="1:11" ht="20.25" customHeight="1">
      <c r="A18" s="153">
        <v>4</v>
      </c>
      <c r="B18" s="171" t="s">
        <v>105</v>
      </c>
      <c r="C18" s="143" t="s">
        <v>4</v>
      </c>
      <c r="D18" s="144">
        <f t="shared" si="2"/>
        <v>22.98</v>
      </c>
      <c r="E18" s="144">
        <f aca="true" t="shared" si="4" ref="E18:K18">SUM(E19:E21)</f>
        <v>0</v>
      </c>
      <c r="F18" s="144">
        <f t="shared" si="4"/>
        <v>22.98</v>
      </c>
      <c r="G18" s="144">
        <f t="shared" si="4"/>
        <v>0</v>
      </c>
      <c r="H18" s="144">
        <f t="shared" si="4"/>
        <v>0</v>
      </c>
      <c r="I18" s="144">
        <f t="shared" si="4"/>
        <v>0</v>
      </c>
      <c r="J18" s="144">
        <f t="shared" si="4"/>
        <v>0</v>
      </c>
      <c r="K18" s="145">
        <f t="shared" si="4"/>
        <v>0</v>
      </c>
    </row>
    <row r="19" spans="1:11" ht="14.25" customHeight="1">
      <c r="A19" s="154"/>
      <c r="B19" s="174"/>
      <c r="C19" s="21" t="s">
        <v>5</v>
      </c>
      <c r="D19" s="35">
        <f t="shared" si="2"/>
        <v>22.98</v>
      </c>
      <c r="E19" s="35"/>
      <c r="F19" s="35">
        <v>22.98</v>
      </c>
      <c r="G19" s="35"/>
      <c r="H19" s="35"/>
      <c r="I19" s="35"/>
      <c r="J19" s="35"/>
      <c r="K19" s="118"/>
    </row>
    <row r="20" spans="1:11" ht="12" customHeight="1">
      <c r="A20" s="154"/>
      <c r="B20" s="174"/>
      <c r="C20" s="21" t="s">
        <v>6</v>
      </c>
      <c r="D20" s="35">
        <f t="shared" si="2"/>
        <v>0</v>
      </c>
      <c r="E20" s="35"/>
      <c r="F20" s="35"/>
      <c r="G20" s="35"/>
      <c r="H20" s="35"/>
      <c r="I20" s="35"/>
      <c r="J20" s="35"/>
      <c r="K20" s="118"/>
    </row>
    <row r="21" spans="1:11" ht="14.25" customHeight="1">
      <c r="A21" s="155"/>
      <c r="B21" s="198"/>
      <c r="C21" s="135" t="s">
        <v>7</v>
      </c>
      <c r="D21" s="94">
        <f t="shared" si="2"/>
        <v>0</v>
      </c>
      <c r="E21" s="94"/>
      <c r="F21" s="94"/>
      <c r="G21" s="94"/>
      <c r="H21" s="94"/>
      <c r="I21" s="94"/>
      <c r="J21" s="94"/>
      <c r="K21" s="136"/>
    </row>
    <row r="22" spans="1:11" ht="18.75" customHeight="1">
      <c r="A22" s="153">
        <v>5</v>
      </c>
      <c r="B22" s="171" t="s">
        <v>124</v>
      </c>
      <c r="C22" s="143" t="s">
        <v>4</v>
      </c>
      <c r="D22" s="144">
        <f aca="true" t="shared" si="5" ref="D22:D33">SUM(E22:K22)</f>
        <v>59</v>
      </c>
      <c r="E22" s="144">
        <f aca="true" t="shared" si="6" ref="E22:K22">SUM(E23:E25)</f>
        <v>0</v>
      </c>
      <c r="F22" s="144">
        <f t="shared" si="6"/>
        <v>0</v>
      </c>
      <c r="G22" s="144">
        <f t="shared" si="6"/>
        <v>59</v>
      </c>
      <c r="H22" s="144">
        <f t="shared" si="6"/>
        <v>0</v>
      </c>
      <c r="I22" s="144">
        <f t="shared" si="6"/>
        <v>0</v>
      </c>
      <c r="J22" s="144">
        <f t="shared" si="6"/>
        <v>0</v>
      </c>
      <c r="K22" s="145">
        <f t="shared" si="6"/>
        <v>0</v>
      </c>
    </row>
    <row r="23" spans="1:11" ht="13.5" customHeight="1">
      <c r="A23" s="154"/>
      <c r="B23" s="174"/>
      <c r="C23" s="21" t="s">
        <v>5</v>
      </c>
      <c r="D23" s="35">
        <f t="shared" si="5"/>
        <v>59</v>
      </c>
      <c r="E23" s="35"/>
      <c r="F23" s="35"/>
      <c r="G23" s="35">
        <v>59</v>
      </c>
      <c r="H23" s="35"/>
      <c r="I23" s="35"/>
      <c r="J23" s="35"/>
      <c r="K23" s="118"/>
    </row>
    <row r="24" spans="1:11" ht="18" customHeight="1">
      <c r="A24" s="154"/>
      <c r="B24" s="174"/>
      <c r="C24" s="21" t="s">
        <v>6</v>
      </c>
      <c r="D24" s="35">
        <f t="shared" si="5"/>
        <v>0</v>
      </c>
      <c r="E24" s="35"/>
      <c r="F24" s="35"/>
      <c r="G24" s="35"/>
      <c r="H24" s="35"/>
      <c r="I24" s="35"/>
      <c r="J24" s="35"/>
      <c r="K24" s="118"/>
    </row>
    <row r="25" spans="1:11" ht="15.75" customHeight="1">
      <c r="A25" s="155"/>
      <c r="B25" s="198"/>
      <c r="C25" s="135" t="s">
        <v>7</v>
      </c>
      <c r="D25" s="94">
        <f t="shared" si="5"/>
        <v>0</v>
      </c>
      <c r="E25" s="94"/>
      <c r="F25" s="94"/>
      <c r="G25" s="94"/>
      <c r="H25" s="94"/>
      <c r="I25" s="94"/>
      <c r="J25" s="94"/>
      <c r="K25" s="136"/>
    </row>
    <row r="26" spans="1:11" ht="15.75" customHeight="1">
      <c r="A26" s="153">
        <v>6</v>
      </c>
      <c r="B26" s="171" t="s">
        <v>125</v>
      </c>
      <c r="C26" s="143" t="s">
        <v>4</v>
      </c>
      <c r="D26" s="144">
        <f t="shared" si="5"/>
        <v>85</v>
      </c>
      <c r="E26" s="144">
        <f aca="true" t="shared" si="7" ref="E26:K26">SUM(E27:E29)</f>
        <v>0</v>
      </c>
      <c r="F26" s="144">
        <f t="shared" si="7"/>
        <v>0</v>
      </c>
      <c r="G26" s="144">
        <f t="shared" si="7"/>
        <v>85</v>
      </c>
      <c r="H26" s="144">
        <f t="shared" si="7"/>
        <v>0</v>
      </c>
      <c r="I26" s="144">
        <f t="shared" si="7"/>
        <v>0</v>
      </c>
      <c r="J26" s="144">
        <f t="shared" si="7"/>
        <v>0</v>
      </c>
      <c r="K26" s="145">
        <f t="shared" si="7"/>
        <v>0</v>
      </c>
    </row>
    <row r="27" spans="1:11" ht="15.75" customHeight="1">
      <c r="A27" s="154"/>
      <c r="B27" s="174"/>
      <c r="C27" s="21" t="s">
        <v>5</v>
      </c>
      <c r="D27" s="35">
        <f t="shared" si="5"/>
        <v>85</v>
      </c>
      <c r="E27" s="35"/>
      <c r="F27" s="35"/>
      <c r="G27" s="35">
        <v>85</v>
      </c>
      <c r="H27" s="35"/>
      <c r="I27" s="35"/>
      <c r="J27" s="35"/>
      <c r="K27" s="118"/>
    </row>
    <row r="28" spans="1:11" ht="15.75" customHeight="1">
      <c r="A28" s="154"/>
      <c r="B28" s="174"/>
      <c r="C28" s="21" t="s">
        <v>6</v>
      </c>
      <c r="D28" s="35">
        <f t="shared" si="5"/>
        <v>0</v>
      </c>
      <c r="E28" s="35"/>
      <c r="F28" s="35"/>
      <c r="G28" s="35"/>
      <c r="H28" s="35"/>
      <c r="I28" s="35"/>
      <c r="J28" s="35"/>
      <c r="K28" s="118"/>
    </row>
    <row r="29" spans="1:11" ht="15.75" customHeight="1">
      <c r="A29" s="155"/>
      <c r="B29" s="198"/>
      <c r="C29" s="135" t="s">
        <v>7</v>
      </c>
      <c r="D29" s="94">
        <f t="shared" si="5"/>
        <v>0</v>
      </c>
      <c r="E29" s="94"/>
      <c r="F29" s="94"/>
      <c r="G29" s="94"/>
      <c r="H29" s="94"/>
      <c r="I29" s="94"/>
      <c r="J29" s="94"/>
      <c r="K29" s="136"/>
    </row>
    <row r="30" spans="1:11" ht="12.75" customHeight="1">
      <c r="A30" s="153">
        <v>7</v>
      </c>
      <c r="B30" s="171" t="s">
        <v>126</v>
      </c>
      <c r="C30" s="143" t="s">
        <v>4</v>
      </c>
      <c r="D30" s="144">
        <f t="shared" si="5"/>
        <v>18</v>
      </c>
      <c r="E30" s="144">
        <f aca="true" t="shared" si="8" ref="E30:K30">SUM(E31:E33)</f>
        <v>0</v>
      </c>
      <c r="F30" s="144">
        <f t="shared" si="8"/>
        <v>0</v>
      </c>
      <c r="G30" s="144">
        <f t="shared" si="8"/>
        <v>18</v>
      </c>
      <c r="H30" s="144">
        <f t="shared" si="8"/>
        <v>0</v>
      </c>
      <c r="I30" s="144">
        <f t="shared" si="8"/>
        <v>0</v>
      </c>
      <c r="J30" s="144">
        <f t="shared" si="8"/>
        <v>0</v>
      </c>
      <c r="K30" s="145">
        <f t="shared" si="8"/>
        <v>0</v>
      </c>
    </row>
    <row r="31" spans="1:11" ht="12.75">
      <c r="A31" s="154"/>
      <c r="B31" s="174"/>
      <c r="C31" s="21" t="s">
        <v>5</v>
      </c>
      <c r="D31" s="35">
        <f t="shared" si="5"/>
        <v>18</v>
      </c>
      <c r="E31" s="35"/>
      <c r="F31" s="35"/>
      <c r="G31" s="35">
        <v>18</v>
      </c>
      <c r="H31" s="35"/>
      <c r="I31" s="35"/>
      <c r="J31" s="35"/>
      <c r="K31" s="118"/>
    </row>
    <row r="32" spans="1:11" ht="12.75">
      <c r="A32" s="154"/>
      <c r="B32" s="174"/>
      <c r="C32" s="21" t="s">
        <v>6</v>
      </c>
      <c r="D32" s="35">
        <f t="shared" si="5"/>
        <v>0</v>
      </c>
      <c r="E32" s="35"/>
      <c r="F32" s="35"/>
      <c r="G32" s="35"/>
      <c r="H32" s="35"/>
      <c r="I32" s="35"/>
      <c r="J32" s="35"/>
      <c r="K32" s="118"/>
    </row>
    <row r="33" spans="1:11" ht="16.5" customHeight="1">
      <c r="A33" s="155"/>
      <c r="B33" s="198"/>
      <c r="C33" s="135" t="s">
        <v>7</v>
      </c>
      <c r="D33" s="94">
        <f t="shared" si="5"/>
        <v>0</v>
      </c>
      <c r="E33" s="94"/>
      <c r="F33" s="94"/>
      <c r="G33" s="94"/>
      <c r="H33" s="94"/>
      <c r="I33" s="94"/>
      <c r="J33" s="94"/>
      <c r="K33" s="136"/>
    </row>
    <row r="34" spans="1:11" ht="12.75">
      <c r="A34" s="200" t="s">
        <v>14</v>
      </c>
      <c r="B34" s="201"/>
      <c r="C34" s="22" t="s">
        <v>4</v>
      </c>
      <c r="D34" s="105">
        <f>SUM(E34:K34)</f>
        <v>326.94</v>
      </c>
      <c r="E34" s="105">
        <f aca="true" t="shared" si="9" ref="E34:K34">SUM(E35:E37)</f>
        <v>0</v>
      </c>
      <c r="F34" s="105">
        <f t="shared" si="9"/>
        <v>164.94</v>
      </c>
      <c r="G34" s="105">
        <f t="shared" si="9"/>
        <v>162</v>
      </c>
      <c r="H34" s="105">
        <f t="shared" si="9"/>
        <v>0</v>
      </c>
      <c r="I34" s="105">
        <f t="shared" si="9"/>
        <v>0</v>
      </c>
      <c r="J34" s="105">
        <f t="shared" si="9"/>
        <v>0</v>
      </c>
      <c r="K34" s="117">
        <f t="shared" si="9"/>
        <v>0</v>
      </c>
    </row>
    <row r="35" spans="1:11" ht="12.75">
      <c r="A35" s="202"/>
      <c r="B35" s="203"/>
      <c r="C35" s="28" t="s">
        <v>5</v>
      </c>
      <c r="D35" s="101">
        <f>SUM(E35:K35)</f>
        <v>326.94</v>
      </c>
      <c r="E35" s="101">
        <f>SUM(E7,E31)</f>
        <v>0</v>
      </c>
      <c r="F35" s="101">
        <f>SUM(F7,F11,F15,F19,F23,F27,F31)</f>
        <v>164.94</v>
      </c>
      <c r="G35" s="101">
        <f>SUM(G7,G11,G15,G19,G23,G27,G31)</f>
        <v>162</v>
      </c>
      <c r="H35" s="35">
        <f>SUM(H7,H31)</f>
        <v>0</v>
      </c>
      <c r="I35" s="35">
        <f>SUM(I7,I31)</f>
        <v>0</v>
      </c>
      <c r="J35" s="35">
        <f>SUM(J7,J31)</f>
        <v>0</v>
      </c>
      <c r="K35" s="118">
        <f>SUM(K7,K31)</f>
        <v>0</v>
      </c>
    </row>
    <row r="36" spans="1:11" ht="12.75">
      <c r="A36" s="202"/>
      <c r="B36" s="203"/>
      <c r="C36" s="21" t="s">
        <v>6</v>
      </c>
      <c r="D36" s="35">
        <f>SUM(E36:K36)</f>
        <v>0</v>
      </c>
      <c r="E36" s="35">
        <f>SUM(E8,E32)</f>
        <v>0</v>
      </c>
      <c r="F36" s="35">
        <f>SUM(F8,F12,F16,F20,F24,F28,F32)</f>
        <v>0</v>
      </c>
      <c r="G36" s="35">
        <f>SUM(G8,G12,G16,G20,G24,G28,G32)</f>
        <v>0</v>
      </c>
      <c r="H36" s="35">
        <f>SUM(H8,H32)</f>
        <v>0</v>
      </c>
      <c r="I36" s="35">
        <f>SUM(I8,I32)</f>
        <v>0</v>
      </c>
      <c r="J36" s="35">
        <f>SUM(J8,J32)</f>
        <v>0</v>
      </c>
      <c r="K36" s="118">
        <f>SUM(K8,K32)</f>
        <v>0</v>
      </c>
    </row>
    <row r="37" spans="1:11" ht="13.5" thickBot="1">
      <c r="A37" s="204"/>
      <c r="B37" s="205"/>
      <c r="C37" s="132" t="s">
        <v>7</v>
      </c>
      <c r="D37" s="133">
        <f>SUM(E37:K37)</f>
        <v>0</v>
      </c>
      <c r="E37" s="133">
        <f>SUM(E9,E33)</f>
        <v>0</v>
      </c>
      <c r="F37" s="133">
        <f>SUM(F9,F13,F17,F21,F25,F29,F33)</f>
        <v>0</v>
      </c>
      <c r="G37" s="133">
        <f>SUM(G9,G13,G17,G21,G25,G29,G33)</f>
        <v>0</v>
      </c>
      <c r="H37" s="133">
        <f>SUM(H9,H33)</f>
        <v>0</v>
      </c>
      <c r="I37" s="133">
        <f>SUM(I9,I33)</f>
        <v>0</v>
      </c>
      <c r="J37" s="133">
        <f>SUM(J9,J33)</f>
        <v>0</v>
      </c>
      <c r="K37" s="134">
        <f>SUM(K9,K33)</f>
        <v>0</v>
      </c>
    </row>
    <row r="38" ht="13.5" thickTop="1"/>
  </sheetData>
  <sheetProtection/>
  <mergeCells count="20">
    <mergeCell ref="A10:A13"/>
    <mergeCell ref="B10:B13"/>
    <mergeCell ref="A14:A17"/>
    <mergeCell ref="B14:B17"/>
    <mergeCell ref="B30:B33"/>
    <mergeCell ref="A30:A33"/>
    <mergeCell ref="A34:B37"/>
    <mergeCell ref="E3:K3"/>
    <mergeCell ref="A6:A9"/>
    <mergeCell ref="B6:B9"/>
    <mergeCell ref="A3:A4"/>
    <mergeCell ref="B3:B4"/>
    <mergeCell ref="A22:A25"/>
    <mergeCell ref="B22:B25"/>
    <mergeCell ref="A26:A29"/>
    <mergeCell ref="B26:B29"/>
    <mergeCell ref="C3:C4"/>
    <mergeCell ref="D3:D4"/>
    <mergeCell ref="A18:A21"/>
    <mergeCell ref="B18:B2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zoomScalePageLayoutView="0" workbookViewId="0" topLeftCell="A1">
      <selection activeCell="H48" sqref="H48"/>
    </sheetView>
  </sheetViews>
  <sheetFormatPr defaultColWidth="9.140625" defaultRowHeight="12.75"/>
  <cols>
    <col min="1" max="1" width="3.57421875" style="0" customWidth="1"/>
    <col min="2" max="2" width="31.421875" style="0" customWidth="1"/>
    <col min="3" max="3" width="16.28125" style="0" customWidth="1"/>
    <col min="5" max="11" width="9.7109375" style="0" customWidth="1"/>
  </cols>
  <sheetData>
    <row r="1" ht="18.75">
      <c r="A1" s="17" t="s">
        <v>108</v>
      </c>
    </row>
    <row r="2" ht="13.5" thickBot="1"/>
    <row r="3" spans="1:11" ht="15.75">
      <c r="A3" s="179" t="s">
        <v>0</v>
      </c>
      <c r="B3" s="183" t="s">
        <v>1</v>
      </c>
      <c r="C3" s="187" t="s">
        <v>15</v>
      </c>
      <c r="D3" s="185" t="s">
        <v>2</v>
      </c>
      <c r="E3" s="181" t="s">
        <v>3</v>
      </c>
      <c r="F3" s="181"/>
      <c r="G3" s="181"/>
      <c r="H3" s="181"/>
      <c r="I3" s="181"/>
      <c r="J3" s="181"/>
      <c r="K3" s="182"/>
    </row>
    <row r="4" spans="1:11" ht="15.75">
      <c r="A4" s="180"/>
      <c r="B4" s="184"/>
      <c r="C4" s="188"/>
      <c r="D4" s="186"/>
      <c r="E4" s="7">
        <v>2007</v>
      </c>
      <c r="F4" s="8">
        <v>2008</v>
      </c>
      <c r="G4" s="7">
        <v>2009</v>
      </c>
      <c r="H4" s="8">
        <v>2010</v>
      </c>
      <c r="I4" s="7">
        <v>2011</v>
      </c>
      <c r="J4" s="8">
        <v>2012</v>
      </c>
      <c r="K4" s="9">
        <v>2013</v>
      </c>
    </row>
    <row r="5" spans="1:11" ht="12.75">
      <c r="A5" s="5">
        <v>1</v>
      </c>
      <c r="B5" s="1">
        <v>2</v>
      </c>
      <c r="C5" s="3">
        <v>3</v>
      </c>
      <c r="D5" s="24">
        <v>4</v>
      </c>
      <c r="E5" s="1">
        <v>5</v>
      </c>
      <c r="F5" s="1">
        <v>6</v>
      </c>
      <c r="G5" s="2">
        <v>7</v>
      </c>
      <c r="H5" s="1">
        <v>8</v>
      </c>
      <c r="I5" s="3">
        <v>9</v>
      </c>
      <c r="J5" s="1">
        <v>10</v>
      </c>
      <c r="K5" s="6">
        <v>11</v>
      </c>
    </row>
    <row r="6" spans="1:11" ht="12.75">
      <c r="A6" s="153">
        <v>1</v>
      </c>
      <c r="B6" s="171" t="s">
        <v>91</v>
      </c>
      <c r="C6" s="10" t="s">
        <v>4</v>
      </c>
      <c r="D6" s="105">
        <f>SUM(E6:K6)</f>
        <v>100</v>
      </c>
      <c r="E6" s="39"/>
      <c r="F6" s="38">
        <f>SUM(F7:F10)</f>
        <v>100</v>
      </c>
      <c r="G6" s="39"/>
      <c r="H6" s="38"/>
      <c r="I6" s="39"/>
      <c r="J6" s="38"/>
      <c r="K6" s="100"/>
    </row>
    <row r="7" spans="1:11" ht="12.75">
      <c r="A7" s="159"/>
      <c r="B7" s="212"/>
      <c r="C7" s="31" t="s">
        <v>5</v>
      </c>
      <c r="D7" s="101">
        <f>SUM(E7:K7)</f>
        <v>100</v>
      </c>
      <c r="E7" s="45"/>
      <c r="F7" s="101">
        <v>100</v>
      </c>
      <c r="G7" s="45"/>
      <c r="H7" s="101"/>
      <c r="I7" s="45"/>
      <c r="J7" s="101"/>
      <c r="K7" s="102"/>
    </row>
    <row r="8" spans="1:11" ht="12.75">
      <c r="A8" s="159"/>
      <c r="B8" s="212"/>
      <c r="C8" s="10" t="s">
        <v>6</v>
      </c>
      <c r="D8" s="35"/>
      <c r="E8" s="34"/>
      <c r="F8" s="35"/>
      <c r="G8" s="34"/>
      <c r="H8" s="35"/>
      <c r="I8" s="34"/>
      <c r="J8" s="35"/>
      <c r="K8" s="93"/>
    </row>
    <row r="9" spans="1:11" ht="27" customHeight="1" thickBot="1">
      <c r="A9" s="199"/>
      <c r="B9" s="213"/>
      <c r="C9" s="12" t="s">
        <v>7</v>
      </c>
      <c r="D9" s="108"/>
      <c r="E9" s="103"/>
      <c r="F9" s="51"/>
      <c r="G9" s="103"/>
      <c r="H9" s="51"/>
      <c r="I9" s="103"/>
      <c r="J9" s="51"/>
      <c r="K9" s="104"/>
    </row>
  </sheetData>
  <sheetProtection/>
  <mergeCells count="7">
    <mergeCell ref="E3:K3"/>
    <mergeCell ref="A6:A9"/>
    <mergeCell ref="B6:B9"/>
    <mergeCell ref="A3:A4"/>
    <mergeCell ref="B3:B4"/>
    <mergeCell ref="C3:C4"/>
    <mergeCell ref="D3:D4"/>
  </mergeCells>
  <printOptions horizontalCentered="1"/>
  <pageMargins left="0.787401574803149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showZeros="0" zoomScaleSheetLayoutView="100" zoomScalePageLayoutView="0" workbookViewId="0" topLeftCell="A1">
      <selection activeCell="I48" sqref="I48"/>
    </sheetView>
  </sheetViews>
  <sheetFormatPr defaultColWidth="9.140625" defaultRowHeight="12.75"/>
  <cols>
    <col min="1" max="1" width="4.421875" style="0" customWidth="1"/>
    <col min="2" max="2" width="27.421875" style="0" customWidth="1"/>
    <col min="3" max="3" width="14.421875" style="0" customWidth="1"/>
    <col min="6" max="6" width="9.8515625" style="0" bestFit="1" customWidth="1"/>
  </cols>
  <sheetData>
    <row r="1" spans="6:12" ht="26.25" customHeight="1">
      <c r="F1" s="142"/>
      <c r="G1" s="142"/>
      <c r="H1" s="142"/>
      <c r="I1" s="142"/>
      <c r="J1" s="142"/>
      <c r="K1" s="142"/>
      <c r="L1" s="142"/>
    </row>
    <row r="2" spans="1:8" ht="18.75">
      <c r="A2" s="17" t="s">
        <v>31</v>
      </c>
      <c r="H2" s="33"/>
    </row>
    <row r="3" ht="13.5" thickBot="1"/>
    <row r="4" spans="1:11" ht="15.75">
      <c r="A4" s="179" t="s">
        <v>0</v>
      </c>
      <c r="B4" s="183" t="s">
        <v>1</v>
      </c>
      <c r="C4" s="187" t="s">
        <v>15</v>
      </c>
      <c r="D4" s="185" t="s">
        <v>2</v>
      </c>
      <c r="E4" s="181" t="s">
        <v>3</v>
      </c>
      <c r="F4" s="181"/>
      <c r="G4" s="181"/>
      <c r="H4" s="181"/>
      <c r="I4" s="181"/>
      <c r="J4" s="181"/>
      <c r="K4" s="182"/>
    </row>
    <row r="5" spans="1:11" ht="15.75">
      <c r="A5" s="180"/>
      <c r="B5" s="184"/>
      <c r="C5" s="188"/>
      <c r="D5" s="186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214" t="s">
        <v>39</v>
      </c>
      <c r="B7" s="217" t="s">
        <v>27</v>
      </c>
      <c r="C7" s="25" t="s">
        <v>4</v>
      </c>
      <c r="D7" s="105">
        <f>SUM(E7:K7)</f>
        <v>181975.64500000002</v>
      </c>
      <c r="E7" s="106">
        <f>SUM(E8:E10)</f>
        <v>6663.800000000001</v>
      </c>
      <c r="F7" s="105">
        <f aca="true" t="shared" si="0" ref="F7:K7">SUM(F8:F10)</f>
        <v>9644.9</v>
      </c>
      <c r="G7" s="106">
        <f t="shared" si="0"/>
        <v>49276.195</v>
      </c>
      <c r="H7" s="105">
        <f t="shared" si="0"/>
        <v>45556.75</v>
      </c>
      <c r="I7" s="106">
        <f t="shared" si="0"/>
        <v>7667</v>
      </c>
      <c r="J7" s="105">
        <f t="shared" si="0"/>
        <v>7667</v>
      </c>
      <c r="K7" s="107">
        <f t="shared" si="0"/>
        <v>55500</v>
      </c>
    </row>
    <row r="8" spans="1:11" ht="12.75">
      <c r="A8" s="215"/>
      <c r="B8" s="218"/>
      <c r="C8" s="29" t="s">
        <v>5</v>
      </c>
      <c r="D8" s="101">
        <f aca="true" t="shared" si="1" ref="D8:D38">SUM(E8:K8)</f>
        <v>44338.432</v>
      </c>
      <c r="E8" s="45">
        <f>Drogi!E172</f>
        <v>3458.4</v>
      </c>
      <c r="F8" s="101">
        <f>Drogi!F172</f>
        <v>3241.5</v>
      </c>
      <c r="G8" s="45">
        <f>Drogi!G172</f>
        <v>15138.557</v>
      </c>
      <c r="H8" s="101">
        <f>Drogi!H172</f>
        <v>11174.974999999999</v>
      </c>
      <c r="I8" s="45">
        <f>Drogi!I172</f>
        <v>1500</v>
      </c>
      <c r="J8" s="101">
        <f>Drogi!J172</f>
        <v>1500</v>
      </c>
      <c r="K8" s="102">
        <f>Drogi!K172</f>
        <v>8325</v>
      </c>
    </row>
    <row r="9" spans="1:11" ht="12.75">
      <c r="A9" s="215"/>
      <c r="B9" s="218"/>
      <c r="C9" s="26" t="s">
        <v>6</v>
      </c>
      <c r="D9" s="35">
        <f t="shared" si="1"/>
        <v>99891.7</v>
      </c>
      <c r="E9" s="34">
        <f>Drogi!E173</f>
        <v>0</v>
      </c>
      <c r="F9" s="35">
        <f>Drogi!F173</f>
        <v>0</v>
      </c>
      <c r="G9" s="34">
        <f>Drogi!G173</f>
        <v>18396</v>
      </c>
      <c r="H9" s="35">
        <f>Drogi!H173</f>
        <v>21986.7</v>
      </c>
      <c r="I9" s="34">
        <f>Drogi!I173</f>
        <v>6167</v>
      </c>
      <c r="J9" s="35">
        <f>Drogi!J173</f>
        <v>6167</v>
      </c>
      <c r="K9" s="93">
        <f>Drogi!K173</f>
        <v>47175</v>
      </c>
    </row>
    <row r="10" spans="1:11" ht="12.75">
      <c r="A10" s="216"/>
      <c r="B10" s="219"/>
      <c r="C10" s="27" t="s">
        <v>7</v>
      </c>
      <c r="D10" s="94">
        <f t="shared" si="1"/>
        <v>37745.513</v>
      </c>
      <c r="E10" s="95">
        <f>Drogi!E174</f>
        <v>3205.4000000000005</v>
      </c>
      <c r="F10" s="94">
        <f>Drogi!F174</f>
        <v>6403.4</v>
      </c>
      <c r="G10" s="95">
        <f>Drogi!G174</f>
        <v>15741.637999999999</v>
      </c>
      <c r="H10" s="94">
        <f>Drogi!H174</f>
        <v>12395.074999999999</v>
      </c>
      <c r="I10" s="95">
        <f>Drogi!I174</f>
        <v>0</v>
      </c>
      <c r="J10" s="94">
        <f>Drogi!J174</f>
        <v>0</v>
      </c>
      <c r="K10" s="96">
        <f>Drogi!K174</f>
        <v>0</v>
      </c>
    </row>
    <row r="11" spans="1:11" ht="12.75">
      <c r="A11" s="214" t="s">
        <v>40</v>
      </c>
      <c r="B11" s="217" t="s">
        <v>28</v>
      </c>
      <c r="C11" s="25" t="s">
        <v>4</v>
      </c>
      <c r="D11" s="105">
        <f t="shared" si="1"/>
        <v>2668.6</v>
      </c>
      <c r="E11" s="106">
        <f aca="true" t="shared" si="2" ref="E11:K11">SUM(E12:E14)</f>
        <v>133.89999999999998</v>
      </c>
      <c r="F11" s="105">
        <f t="shared" si="2"/>
        <v>2324.7</v>
      </c>
      <c r="G11" s="106">
        <f t="shared" si="2"/>
        <v>100</v>
      </c>
      <c r="H11" s="105">
        <f t="shared" si="2"/>
        <v>110</v>
      </c>
      <c r="I11" s="106">
        <f t="shared" si="2"/>
        <v>0</v>
      </c>
      <c r="J11" s="105">
        <f t="shared" si="2"/>
        <v>0</v>
      </c>
      <c r="K11" s="107">
        <f t="shared" si="2"/>
        <v>0</v>
      </c>
    </row>
    <row r="12" spans="1:11" ht="12.75">
      <c r="A12" s="215"/>
      <c r="B12" s="218"/>
      <c r="C12" s="29" t="s">
        <v>5</v>
      </c>
      <c r="D12" s="101">
        <f t="shared" si="1"/>
        <v>1829.9</v>
      </c>
      <c r="E12" s="45">
        <f>Socjal!E76</f>
        <v>87.19999999999999</v>
      </c>
      <c r="F12" s="101">
        <f>Socjal!F76</f>
        <v>1532.7</v>
      </c>
      <c r="G12" s="45">
        <f>Socjal!G76</f>
        <v>100</v>
      </c>
      <c r="H12" s="101">
        <f>Socjal!H76</f>
        <v>110</v>
      </c>
      <c r="I12" s="45">
        <f>Socjal!I76</f>
        <v>0</v>
      </c>
      <c r="J12" s="101">
        <f>Socjal!J76</f>
        <v>0</v>
      </c>
      <c r="K12" s="102">
        <f>Socjal!K76</f>
        <v>0</v>
      </c>
    </row>
    <row r="13" spans="1:11" ht="12.75">
      <c r="A13" s="215"/>
      <c r="B13" s="218"/>
      <c r="C13" s="26" t="s">
        <v>6</v>
      </c>
      <c r="D13" s="35">
        <f t="shared" si="1"/>
        <v>0</v>
      </c>
      <c r="E13" s="34">
        <f>Socjal!E77</f>
        <v>0</v>
      </c>
      <c r="F13" s="35">
        <f>Socjal!F77</f>
        <v>0</v>
      </c>
      <c r="G13" s="34">
        <f>Socjal!G77</f>
        <v>0</v>
      </c>
      <c r="H13" s="35">
        <f>Socjal!H77</f>
        <v>0</v>
      </c>
      <c r="I13" s="34">
        <f>Socjal!I57</f>
        <v>0</v>
      </c>
      <c r="J13" s="35">
        <f>Socjal!J77</f>
        <v>0</v>
      </c>
      <c r="K13" s="93">
        <f>Socjal!K77</f>
        <v>0</v>
      </c>
    </row>
    <row r="14" spans="1:11" ht="12.75">
      <c r="A14" s="216"/>
      <c r="B14" s="219"/>
      <c r="C14" s="27" t="s">
        <v>7</v>
      </c>
      <c r="D14" s="94">
        <f t="shared" si="1"/>
        <v>838.7</v>
      </c>
      <c r="E14" s="95">
        <f>Socjal!E78</f>
        <v>46.7</v>
      </c>
      <c r="F14" s="94">
        <f>Socjal!F78</f>
        <v>792</v>
      </c>
      <c r="G14" s="95">
        <f>Socjal!G78</f>
        <v>0</v>
      </c>
      <c r="H14" s="94">
        <f>Socjal!H78</f>
        <v>0</v>
      </c>
      <c r="I14" s="95">
        <f>Socjal!I58</f>
        <v>0</v>
      </c>
      <c r="J14" s="94">
        <f>Socjal!J78</f>
        <v>0</v>
      </c>
      <c r="K14" s="96">
        <f>Socjal!K78</f>
        <v>0</v>
      </c>
    </row>
    <row r="15" spans="1:11" ht="12.75">
      <c r="A15" s="214" t="s">
        <v>41</v>
      </c>
      <c r="B15" s="217" t="s">
        <v>29</v>
      </c>
      <c r="C15" s="25" t="s">
        <v>4</v>
      </c>
      <c r="D15" s="105">
        <f t="shared" si="1"/>
        <v>11054.543999999998</v>
      </c>
      <c r="E15" s="106">
        <f aca="true" t="shared" si="3" ref="E15:K15">SUM(E16:E18)</f>
        <v>420.4</v>
      </c>
      <c r="F15" s="105">
        <f t="shared" si="3"/>
        <v>392.17400000000004</v>
      </c>
      <c r="G15" s="106">
        <f t="shared" si="3"/>
        <v>4307.78</v>
      </c>
      <c r="H15" s="105">
        <f t="shared" si="3"/>
        <v>3943.65</v>
      </c>
      <c r="I15" s="106">
        <f t="shared" si="3"/>
        <v>1990.54</v>
      </c>
      <c r="J15" s="105">
        <f t="shared" si="3"/>
        <v>0</v>
      </c>
      <c r="K15" s="107">
        <f t="shared" si="3"/>
        <v>0</v>
      </c>
    </row>
    <row r="16" spans="1:11" ht="12.75">
      <c r="A16" s="215"/>
      <c r="B16" s="218"/>
      <c r="C16" s="29" t="s">
        <v>5</v>
      </c>
      <c r="D16" s="101">
        <f t="shared" si="1"/>
        <v>1871.8239999999996</v>
      </c>
      <c r="E16" s="45">
        <f>Edukacja!E56</f>
        <v>100.39999999999999</v>
      </c>
      <c r="F16" s="101">
        <f>Edukacja!F56</f>
        <v>171.74400000000003</v>
      </c>
      <c r="G16" s="45">
        <f>Edukacja!G56</f>
        <v>830.17</v>
      </c>
      <c r="H16" s="101">
        <f>Edukacja!H56</f>
        <v>534.68</v>
      </c>
      <c r="I16" s="45">
        <f>Edukacja!I56</f>
        <v>234.83</v>
      </c>
      <c r="J16" s="101">
        <f>Edukacja!J56</f>
        <v>0</v>
      </c>
      <c r="K16" s="102">
        <f>Edukacja!K56</f>
        <v>0</v>
      </c>
    </row>
    <row r="17" spans="1:11" ht="12.75">
      <c r="A17" s="215"/>
      <c r="B17" s="218"/>
      <c r="C17" s="26" t="s">
        <v>6</v>
      </c>
      <c r="D17" s="35">
        <f t="shared" si="1"/>
        <v>7976.29</v>
      </c>
      <c r="E17" s="34">
        <f>Edukacja!E57</f>
        <v>0</v>
      </c>
      <c r="F17" s="35">
        <f>Edukacja!F57</f>
        <v>0</v>
      </c>
      <c r="G17" s="34">
        <f>Edukacja!G57</f>
        <v>2811.6099999999997</v>
      </c>
      <c r="H17" s="35">
        <f>Edukacja!H57</f>
        <v>3408.9700000000003</v>
      </c>
      <c r="I17" s="34">
        <f>Edukacja!I57</f>
        <v>1755.71</v>
      </c>
      <c r="J17" s="35">
        <f>Edukacja!J57</f>
        <v>0</v>
      </c>
      <c r="K17" s="93">
        <f>Edukacja!K57</f>
        <v>0</v>
      </c>
    </row>
    <row r="18" spans="1:11" ht="12.75">
      <c r="A18" s="216"/>
      <c r="B18" s="219"/>
      <c r="C18" s="27" t="s">
        <v>7</v>
      </c>
      <c r="D18" s="94">
        <f t="shared" si="1"/>
        <v>1206.43</v>
      </c>
      <c r="E18" s="95">
        <f>Edukacja!E58</f>
        <v>320</v>
      </c>
      <c r="F18" s="94">
        <f>Edukacja!F58</f>
        <v>220.43</v>
      </c>
      <c r="G18" s="95">
        <f>Edukacja!G58</f>
        <v>666</v>
      </c>
      <c r="H18" s="94">
        <f>Edukacja!H58</f>
        <v>0</v>
      </c>
      <c r="I18" s="95">
        <f>Edukacja!I58</f>
        <v>0</v>
      </c>
      <c r="J18" s="94">
        <f>Edukacja!J58</f>
        <v>0</v>
      </c>
      <c r="K18" s="96">
        <f>Edukacja!K58</f>
        <v>0</v>
      </c>
    </row>
    <row r="19" spans="1:11" ht="12.75">
      <c r="A19" s="214" t="s">
        <v>42</v>
      </c>
      <c r="B19" s="217" t="s">
        <v>19</v>
      </c>
      <c r="C19" s="25" t="s">
        <v>4</v>
      </c>
      <c r="D19" s="105">
        <f t="shared" si="1"/>
        <v>18478</v>
      </c>
      <c r="E19" s="106">
        <f aca="true" t="shared" si="4" ref="E19:K19">SUM(E20:E22)</f>
        <v>818</v>
      </c>
      <c r="F19" s="105">
        <f t="shared" si="4"/>
        <v>660</v>
      </c>
      <c r="G19" s="106">
        <f t="shared" si="4"/>
        <v>1000</v>
      </c>
      <c r="H19" s="105">
        <f t="shared" si="4"/>
        <v>1000</v>
      </c>
      <c r="I19" s="106">
        <f t="shared" si="4"/>
        <v>1000</v>
      </c>
      <c r="J19" s="105">
        <f t="shared" si="4"/>
        <v>1000</v>
      </c>
      <c r="K19" s="107">
        <f t="shared" si="4"/>
        <v>13000</v>
      </c>
    </row>
    <row r="20" spans="1:11" ht="12.75">
      <c r="A20" s="215"/>
      <c r="B20" s="218"/>
      <c r="C20" s="29" t="s">
        <v>5</v>
      </c>
      <c r="D20" s="101">
        <f t="shared" si="1"/>
        <v>4028</v>
      </c>
      <c r="E20" s="45">
        <f>Zdrowie!E40</f>
        <v>818</v>
      </c>
      <c r="F20" s="101">
        <f>Zdrowie!F40</f>
        <v>660</v>
      </c>
      <c r="G20" s="45">
        <f>Zdrowie!G40</f>
        <v>150</v>
      </c>
      <c r="H20" s="101">
        <f>Zdrowie!H40</f>
        <v>150</v>
      </c>
      <c r="I20" s="45">
        <f>Zdrowie!I40</f>
        <v>150</v>
      </c>
      <c r="J20" s="101">
        <f>Zdrowie!J40</f>
        <v>150</v>
      </c>
      <c r="K20" s="102">
        <f>Zdrowie!K40</f>
        <v>1950</v>
      </c>
    </row>
    <row r="21" spans="1:11" ht="12.75">
      <c r="A21" s="215"/>
      <c r="B21" s="218"/>
      <c r="C21" s="26" t="s">
        <v>6</v>
      </c>
      <c r="D21" s="35">
        <f t="shared" si="1"/>
        <v>14450</v>
      </c>
      <c r="E21" s="34">
        <f>Zdrowie!E41</f>
        <v>0</v>
      </c>
      <c r="F21" s="35">
        <f>Zdrowie!F41</f>
        <v>0</v>
      </c>
      <c r="G21" s="34">
        <f>Zdrowie!G41</f>
        <v>850</v>
      </c>
      <c r="H21" s="35">
        <f>Zdrowie!H41</f>
        <v>850</v>
      </c>
      <c r="I21" s="34">
        <f>Zdrowie!I41</f>
        <v>850</v>
      </c>
      <c r="J21" s="35">
        <f>Zdrowie!J41</f>
        <v>850</v>
      </c>
      <c r="K21" s="93">
        <f>Zdrowie!K41</f>
        <v>11050</v>
      </c>
    </row>
    <row r="22" spans="1:11" ht="12.75">
      <c r="A22" s="216"/>
      <c r="B22" s="219"/>
      <c r="C22" s="27" t="s">
        <v>7</v>
      </c>
      <c r="D22" s="94">
        <f t="shared" si="1"/>
        <v>0</v>
      </c>
      <c r="E22" s="95">
        <f>Zdrowie!E42</f>
        <v>0</v>
      </c>
      <c r="F22" s="94">
        <f>Zdrowie!F42</f>
        <v>0</v>
      </c>
      <c r="G22" s="95">
        <f>Zdrowie!G42</f>
        <v>0</v>
      </c>
      <c r="H22" s="94">
        <f>Zdrowie!H42</f>
        <v>0</v>
      </c>
      <c r="I22" s="95">
        <f>Zdrowie!I42</f>
        <v>0</v>
      </c>
      <c r="J22" s="94">
        <f>Zdrowie!J42</f>
        <v>0</v>
      </c>
      <c r="K22" s="96">
        <f>Zdrowie!K42</f>
        <v>0</v>
      </c>
    </row>
    <row r="23" spans="1:11" ht="12.75">
      <c r="A23" s="214" t="s">
        <v>115</v>
      </c>
      <c r="B23" s="217" t="s">
        <v>46</v>
      </c>
      <c r="C23" s="25" t="s">
        <v>4</v>
      </c>
      <c r="D23" s="105">
        <f t="shared" si="1"/>
        <v>4976.441999999999</v>
      </c>
      <c r="E23" s="106">
        <f aca="true" t="shared" si="5" ref="E23:K23">SUM(E24:E26)</f>
        <v>59.2</v>
      </c>
      <c r="F23" s="105">
        <f t="shared" si="5"/>
        <v>36.55</v>
      </c>
      <c r="G23" s="106">
        <f t="shared" si="5"/>
        <v>297.083</v>
      </c>
      <c r="H23" s="105">
        <f t="shared" si="5"/>
        <v>4583.6089999999995</v>
      </c>
      <c r="I23" s="106">
        <f t="shared" si="5"/>
        <v>0</v>
      </c>
      <c r="J23" s="105">
        <f t="shared" si="5"/>
        <v>0</v>
      </c>
      <c r="K23" s="107">
        <f t="shared" si="5"/>
        <v>0</v>
      </c>
    </row>
    <row r="24" spans="1:11" ht="12.75">
      <c r="A24" s="215"/>
      <c r="B24" s="218"/>
      <c r="C24" s="29" t="s">
        <v>5</v>
      </c>
      <c r="D24" s="101">
        <f t="shared" si="1"/>
        <v>157.15900000000002</v>
      </c>
      <c r="E24" s="45">
        <f>Informatyka!E12</f>
        <v>59.2</v>
      </c>
      <c r="F24" s="101">
        <f>Informatyka!F16</f>
        <v>36.55</v>
      </c>
      <c r="G24" s="45">
        <f>Informatyka!G8</f>
        <v>33.009</v>
      </c>
      <c r="H24" s="101">
        <f>Informatyka!H8</f>
        <v>28.4</v>
      </c>
      <c r="I24" s="45">
        <f>Informatyka!I12</f>
        <v>0</v>
      </c>
      <c r="J24" s="101">
        <f>Informatyka!J12</f>
        <v>0</v>
      </c>
      <c r="K24" s="102">
        <f>Informatyka!K12</f>
        <v>0</v>
      </c>
    </row>
    <row r="25" spans="1:11" ht="12.75">
      <c r="A25" s="215"/>
      <c r="B25" s="218"/>
      <c r="C25" s="26" t="s">
        <v>6</v>
      </c>
      <c r="D25" s="35">
        <f t="shared" si="1"/>
        <v>4176.594</v>
      </c>
      <c r="E25" s="34">
        <f>Informatyka!E13</f>
        <v>0</v>
      </c>
      <c r="F25" s="35">
        <f>Informatyka!F13</f>
        <v>0</v>
      </c>
      <c r="G25" s="34">
        <f>Informatyka!G9</f>
        <v>0</v>
      </c>
      <c r="H25" s="35">
        <f>Informatyka!H9</f>
        <v>4176.594</v>
      </c>
      <c r="I25" s="34">
        <f>Informatyka!I13</f>
        <v>0</v>
      </c>
      <c r="J25" s="35">
        <f>Informatyka!J13</f>
        <v>0</v>
      </c>
      <c r="K25" s="93">
        <f>Informatyka!K13</f>
        <v>0</v>
      </c>
    </row>
    <row r="26" spans="1:11" ht="12.75">
      <c r="A26" s="216"/>
      <c r="B26" s="219"/>
      <c r="C26" s="27" t="s">
        <v>7</v>
      </c>
      <c r="D26" s="94">
        <f t="shared" si="1"/>
        <v>642.6890000000001</v>
      </c>
      <c r="E26" s="95">
        <f>Informatyka!E14</f>
        <v>0</v>
      </c>
      <c r="F26" s="94">
        <f>Informatyka!F14</f>
        <v>0</v>
      </c>
      <c r="G26" s="95">
        <f>Informatyka!G10</f>
        <v>264.074</v>
      </c>
      <c r="H26" s="94">
        <f>Informatyka!H10</f>
        <v>378.615</v>
      </c>
      <c r="I26" s="95">
        <f>Informatyka!I14</f>
        <v>0</v>
      </c>
      <c r="J26" s="94">
        <f>Informatyka!J14</f>
        <v>0</v>
      </c>
      <c r="K26" s="96">
        <f>Informatyka!K14</f>
        <v>0</v>
      </c>
    </row>
    <row r="27" spans="1:11" ht="12.75">
      <c r="A27" s="214" t="s">
        <v>87</v>
      </c>
      <c r="B27" s="217" t="s">
        <v>66</v>
      </c>
      <c r="C27" s="25" t="s">
        <v>4</v>
      </c>
      <c r="D27" s="105">
        <f aca="true" t="shared" si="6" ref="D27:D34">SUM(E27:K27)</f>
        <v>326.94</v>
      </c>
      <c r="E27" s="106">
        <f aca="true" t="shared" si="7" ref="E27:K27">SUM(E28:E30)</f>
        <v>0</v>
      </c>
      <c r="F27" s="105">
        <f t="shared" si="7"/>
        <v>164.94</v>
      </c>
      <c r="G27" s="106">
        <f t="shared" si="7"/>
        <v>162</v>
      </c>
      <c r="H27" s="105">
        <f t="shared" si="7"/>
        <v>0</v>
      </c>
      <c r="I27" s="106">
        <f t="shared" si="7"/>
        <v>0</v>
      </c>
      <c r="J27" s="105">
        <f t="shared" si="7"/>
        <v>0</v>
      </c>
      <c r="K27" s="117">
        <f t="shared" si="7"/>
        <v>0</v>
      </c>
    </row>
    <row r="28" spans="1:11" ht="12.75">
      <c r="A28" s="215"/>
      <c r="B28" s="218"/>
      <c r="C28" s="29" t="s">
        <v>5</v>
      </c>
      <c r="D28" s="101">
        <f t="shared" si="6"/>
        <v>326.94</v>
      </c>
      <c r="E28" s="101">
        <f>Administracja!E35</f>
        <v>0</v>
      </c>
      <c r="F28" s="101">
        <f>Administracja!F35</f>
        <v>164.94</v>
      </c>
      <c r="G28" s="101">
        <f>Administracja!G35</f>
        <v>162</v>
      </c>
      <c r="H28" s="101">
        <f>Administracja!H35</f>
        <v>0</v>
      </c>
      <c r="I28" s="101">
        <f>Administracja!I35</f>
        <v>0</v>
      </c>
      <c r="J28" s="101">
        <f>Administracja!J35</f>
        <v>0</v>
      </c>
      <c r="K28" s="126">
        <f>Administracja!K35</f>
        <v>0</v>
      </c>
    </row>
    <row r="29" spans="1:11" ht="12.75">
      <c r="A29" s="215"/>
      <c r="B29" s="218"/>
      <c r="C29" s="26" t="s">
        <v>6</v>
      </c>
      <c r="D29" s="35">
        <f t="shared" si="6"/>
        <v>0</v>
      </c>
      <c r="E29" s="101">
        <f>Administracja!E36</f>
        <v>0</v>
      </c>
      <c r="F29" s="101">
        <f>Administracja!F36</f>
        <v>0</v>
      </c>
      <c r="G29" s="101">
        <f>Administracja!G36</f>
        <v>0</v>
      </c>
      <c r="H29" s="101">
        <f>Administracja!H36</f>
        <v>0</v>
      </c>
      <c r="I29" s="101">
        <f>Administracja!I36</f>
        <v>0</v>
      </c>
      <c r="J29" s="101">
        <f>Administracja!J36</f>
        <v>0</v>
      </c>
      <c r="K29" s="126">
        <f>Administracja!K36</f>
        <v>0</v>
      </c>
    </row>
    <row r="30" spans="1:11" ht="12.75">
      <c r="A30" s="216"/>
      <c r="B30" s="219"/>
      <c r="C30" s="27" t="s">
        <v>7</v>
      </c>
      <c r="D30" s="94">
        <f t="shared" si="6"/>
        <v>0</v>
      </c>
      <c r="E30" s="101">
        <f>Administracja!E37</f>
        <v>0</v>
      </c>
      <c r="F30" s="101">
        <f>Administracja!F37</f>
        <v>0</v>
      </c>
      <c r="G30" s="101">
        <f>Administracja!G37</f>
        <v>0</v>
      </c>
      <c r="H30" s="101">
        <f>Administracja!H37</f>
        <v>0</v>
      </c>
      <c r="I30" s="101">
        <f>Administracja!I37</f>
        <v>0</v>
      </c>
      <c r="J30" s="101">
        <f>Administracja!J37</f>
        <v>0</v>
      </c>
      <c r="K30" s="127">
        <f>Administracja!K37</f>
        <v>0</v>
      </c>
    </row>
    <row r="31" spans="1:11" ht="12.75">
      <c r="A31" s="214" t="s">
        <v>65</v>
      </c>
      <c r="B31" s="217" t="s">
        <v>92</v>
      </c>
      <c r="C31" s="25" t="s">
        <v>4</v>
      </c>
      <c r="D31" s="105">
        <f t="shared" si="6"/>
        <v>100</v>
      </c>
      <c r="E31" s="106">
        <f aca="true" t="shared" si="8" ref="E31:K31">SUM(E32:E34)</f>
        <v>0</v>
      </c>
      <c r="F31" s="105">
        <f t="shared" si="8"/>
        <v>100</v>
      </c>
      <c r="G31" s="106">
        <f t="shared" si="8"/>
        <v>0</v>
      </c>
      <c r="H31" s="105"/>
      <c r="I31" s="106">
        <f t="shared" si="8"/>
        <v>0</v>
      </c>
      <c r="J31" s="105">
        <f t="shared" si="8"/>
        <v>0</v>
      </c>
      <c r="K31" s="107">
        <f t="shared" si="8"/>
        <v>0</v>
      </c>
    </row>
    <row r="32" spans="1:11" ht="12.75">
      <c r="A32" s="215"/>
      <c r="B32" s="218"/>
      <c r="C32" s="29" t="s">
        <v>5</v>
      </c>
      <c r="D32" s="101">
        <f t="shared" si="6"/>
        <v>100</v>
      </c>
      <c r="E32" s="45"/>
      <c r="F32" s="101">
        <f>Bezpieczeństwo!F7</f>
        <v>100</v>
      </c>
      <c r="G32" s="45"/>
      <c r="H32" s="101"/>
      <c r="I32" s="45">
        <f>Informatyka!I16</f>
        <v>0</v>
      </c>
      <c r="J32" s="101">
        <f>Informatyka!J16</f>
        <v>0</v>
      </c>
      <c r="K32" s="102">
        <f>Informatyka!K16</f>
        <v>0</v>
      </c>
    </row>
    <row r="33" spans="1:11" ht="12.75">
      <c r="A33" s="215"/>
      <c r="B33" s="218"/>
      <c r="C33" s="26" t="s">
        <v>6</v>
      </c>
      <c r="D33" s="35">
        <f t="shared" si="6"/>
        <v>0</v>
      </c>
      <c r="E33" s="34">
        <f>Informatyka!E17</f>
        <v>0</v>
      </c>
      <c r="F33" s="35">
        <f>Informatyka!F17</f>
        <v>0</v>
      </c>
      <c r="G33" s="34"/>
      <c r="H33" s="35"/>
      <c r="I33" s="34">
        <f>Informatyka!I17</f>
        <v>0</v>
      </c>
      <c r="J33" s="35">
        <f>Informatyka!J17</f>
        <v>0</v>
      </c>
      <c r="K33" s="93">
        <f>Informatyka!K17</f>
        <v>0</v>
      </c>
    </row>
    <row r="34" spans="1:11" ht="12.75">
      <c r="A34" s="216"/>
      <c r="B34" s="219"/>
      <c r="C34" s="27" t="s">
        <v>7</v>
      </c>
      <c r="D34" s="94">
        <f t="shared" si="6"/>
        <v>0</v>
      </c>
      <c r="E34" s="95">
        <f>Informatyka!E18</f>
        <v>0</v>
      </c>
      <c r="F34" s="94">
        <f>Informatyka!F18</f>
        <v>0</v>
      </c>
      <c r="G34" s="95"/>
      <c r="H34" s="94"/>
      <c r="I34" s="95">
        <f>Informatyka!I18</f>
        <v>0</v>
      </c>
      <c r="J34" s="94">
        <f>Informatyka!J18</f>
        <v>0</v>
      </c>
      <c r="K34" s="96">
        <f>Informatyka!K18</f>
        <v>0</v>
      </c>
    </row>
    <row r="35" spans="1:11" ht="12.75">
      <c r="A35" s="163" t="s">
        <v>14</v>
      </c>
      <c r="B35" s="164"/>
      <c r="C35" s="22" t="s">
        <v>4</v>
      </c>
      <c r="D35" s="105">
        <f>SUM(E35:K35)</f>
        <v>219580.171</v>
      </c>
      <c r="E35" s="105">
        <f aca="true" t="shared" si="9" ref="E35:K35">SUM(E36:E38)</f>
        <v>8095.3</v>
      </c>
      <c r="F35" s="105">
        <f t="shared" si="9"/>
        <v>13323.264</v>
      </c>
      <c r="G35" s="105">
        <f t="shared" si="9"/>
        <v>55143.058000000005</v>
      </c>
      <c r="H35" s="105">
        <f t="shared" si="9"/>
        <v>55194.009000000005</v>
      </c>
      <c r="I35" s="105">
        <f t="shared" si="9"/>
        <v>10657.539999999999</v>
      </c>
      <c r="J35" s="105">
        <f t="shared" si="9"/>
        <v>8667</v>
      </c>
      <c r="K35" s="117">
        <f t="shared" si="9"/>
        <v>68500</v>
      </c>
    </row>
    <row r="36" spans="1:11" ht="12.75">
      <c r="A36" s="165"/>
      <c r="B36" s="164"/>
      <c r="C36" s="28" t="s">
        <v>5</v>
      </c>
      <c r="D36" s="101">
        <f>SUM(E36:K36)</f>
        <v>52652.255</v>
      </c>
      <c r="E36" s="101">
        <f>SUM(E8,E12,E16,E20,E24,E28,E32)</f>
        <v>4523.2</v>
      </c>
      <c r="F36" s="101">
        <f>SUM(F8,F12,F16,F20,F24,F28,F32)</f>
        <v>5907.433999999999</v>
      </c>
      <c r="G36" s="101">
        <f>SUM(G8,G12,G16,G20,G24,G28,G32)</f>
        <v>16413.736</v>
      </c>
      <c r="H36" s="101">
        <f aca="true" t="shared" si="10" ref="E36:K38">SUM(H8,H12,H16,H20,H24,H28,H32)</f>
        <v>11998.054999999998</v>
      </c>
      <c r="I36" s="101">
        <f t="shared" si="10"/>
        <v>1884.83</v>
      </c>
      <c r="J36" s="101">
        <f t="shared" si="10"/>
        <v>1650</v>
      </c>
      <c r="K36" s="126">
        <f t="shared" si="10"/>
        <v>10275</v>
      </c>
    </row>
    <row r="37" spans="1:11" ht="12.75">
      <c r="A37" s="165"/>
      <c r="B37" s="164"/>
      <c r="C37" s="21" t="s">
        <v>6</v>
      </c>
      <c r="D37" s="35">
        <f t="shared" si="1"/>
        <v>126494.584</v>
      </c>
      <c r="E37" s="35">
        <f t="shared" si="10"/>
        <v>0</v>
      </c>
      <c r="F37" s="35">
        <f t="shared" si="10"/>
        <v>0</v>
      </c>
      <c r="G37" s="35">
        <f>SUM(G9,G13,G17,G21,G25,G29,G33)</f>
        <v>22057.61</v>
      </c>
      <c r="H37" s="35">
        <f>SUM(H9,H13,H17,H21,H25,H29,H33)</f>
        <v>30422.264000000003</v>
      </c>
      <c r="I37" s="35">
        <f t="shared" si="10"/>
        <v>8772.71</v>
      </c>
      <c r="J37" s="35">
        <f t="shared" si="10"/>
        <v>7017</v>
      </c>
      <c r="K37" s="118">
        <f t="shared" si="10"/>
        <v>58225</v>
      </c>
    </row>
    <row r="38" spans="1:11" ht="13.5" thickBot="1">
      <c r="A38" s="166"/>
      <c r="B38" s="167"/>
      <c r="C38" s="23" t="s">
        <v>7</v>
      </c>
      <c r="D38" s="108">
        <f t="shared" si="1"/>
        <v>40433.331999999995</v>
      </c>
      <c r="E38" s="108">
        <f t="shared" si="10"/>
        <v>3572.1000000000004</v>
      </c>
      <c r="F38" s="108">
        <f t="shared" si="10"/>
        <v>7415.83</v>
      </c>
      <c r="G38" s="108">
        <f>SUM(G10,G14,G18,G22,G26,G30,G34)</f>
        <v>16671.712</v>
      </c>
      <c r="H38" s="108">
        <f t="shared" si="10"/>
        <v>12773.689999999999</v>
      </c>
      <c r="I38" s="108">
        <f t="shared" si="10"/>
        <v>0</v>
      </c>
      <c r="J38" s="108">
        <f t="shared" si="10"/>
        <v>0</v>
      </c>
      <c r="K38" s="119">
        <f t="shared" si="10"/>
        <v>0</v>
      </c>
    </row>
    <row r="41" ht="12.75">
      <c r="B41" s="32"/>
    </row>
  </sheetData>
  <sheetProtection/>
  <mergeCells count="20">
    <mergeCell ref="B27:B30"/>
    <mergeCell ref="A15:A18"/>
    <mergeCell ref="B15:B18"/>
    <mergeCell ref="A19:A22"/>
    <mergeCell ref="B19:B22"/>
    <mergeCell ref="A35:B38"/>
    <mergeCell ref="A23:A26"/>
    <mergeCell ref="B23:B26"/>
    <mergeCell ref="A31:A34"/>
    <mergeCell ref="B31:B34"/>
    <mergeCell ref="A27:A30"/>
    <mergeCell ref="E4:K4"/>
    <mergeCell ref="A7:A10"/>
    <mergeCell ref="B7:B10"/>
    <mergeCell ref="A11:A14"/>
    <mergeCell ref="B11:B14"/>
    <mergeCell ref="A4:A5"/>
    <mergeCell ref="B4:B5"/>
    <mergeCell ref="C4:C5"/>
    <mergeCell ref="D4:D5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0"/>
  <sheetViews>
    <sheetView showZeros="0" zoomScalePageLayoutView="0" workbookViewId="0" topLeftCell="A1">
      <selection activeCell="H49" sqref="H49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  <col min="4" max="4" width="10.7109375" style="0" customWidth="1"/>
    <col min="5" max="11" width="10.00390625" style="0" customWidth="1"/>
  </cols>
  <sheetData>
    <row r="2" ht="18.75">
      <c r="A2" s="17" t="s">
        <v>4</v>
      </c>
    </row>
    <row r="3" ht="13.5" thickBot="1"/>
    <row r="4" spans="1:11" ht="15.75">
      <c r="A4" s="179" t="s">
        <v>0</v>
      </c>
      <c r="B4" s="183" t="s">
        <v>1</v>
      </c>
      <c r="C4" s="187" t="s">
        <v>15</v>
      </c>
      <c r="D4" s="185" t="s">
        <v>2</v>
      </c>
      <c r="E4" s="181" t="s">
        <v>3</v>
      </c>
      <c r="F4" s="181"/>
      <c r="G4" s="181"/>
      <c r="H4" s="181"/>
      <c r="I4" s="181"/>
      <c r="J4" s="181"/>
      <c r="K4" s="182"/>
    </row>
    <row r="5" spans="1:11" ht="15.75">
      <c r="A5" s="180"/>
      <c r="B5" s="184"/>
      <c r="C5" s="188"/>
      <c r="D5" s="186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24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53">
        <v>1</v>
      </c>
      <c r="B7" s="171" t="s">
        <v>20</v>
      </c>
      <c r="C7" s="54" t="s">
        <v>4</v>
      </c>
      <c r="D7" s="111">
        <f>SUM(E7:K7)</f>
        <v>219580.171</v>
      </c>
      <c r="E7" s="111">
        <f>SUM(E8:E10)</f>
        <v>8095.3</v>
      </c>
      <c r="F7" s="111">
        <f aca="true" t="shared" si="0" ref="F7:K7">SUM(F8:F10)</f>
        <v>13323.264</v>
      </c>
      <c r="G7" s="111">
        <f t="shared" si="0"/>
        <v>55143.058000000005</v>
      </c>
      <c r="H7" s="111">
        <f t="shared" si="0"/>
        <v>55194.009000000005</v>
      </c>
      <c r="I7" s="111">
        <f t="shared" si="0"/>
        <v>10657.539999999999</v>
      </c>
      <c r="J7" s="111">
        <f t="shared" si="0"/>
        <v>8667</v>
      </c>
      <c r="K7" s="112">
        <f t="shared" si="0"/>
        <v>68500</v>
      </c>
    </row>
    <row r="8" spans="1:11" ht="12.75">
      <c r="A8" s="159"/>
      <c r="B8" s="172"/>
      <c r="C8" s="56" t="s">
        <v>5</v>
      </c>
      <c r="D8" s="125">
        <f>SUM(E8:K8)</f>
        <v>52652.255</v>
      </c>
      <c r="E8" s="125">
        <f>SUM(Drogi!E172,Socjal!E76,Edukacja!E56,Zdrowie!E40,Informatyka!E16,Administracja!E35,Bezpieczeństwo!E7)</f>
        <v>4523.2</v>
      </c>
      <c r="F8" s="125">
        <f>SUM(Drogi!F172,Socjal!F76,Edukacja!F56,Zdrowie!F40,Informatyka!F16,Administracja!F35,Bezpieczeństwo!F7)</f>
        <v>5907.433999999999</v>
      </c>
      <c r="G8" s="125">
        <f>SUM(Drogi!G172,Socjal!G76,Edukacja!G56,Zdrowie!G40,Informatyka!G16,Administracja!G35,Bezpieczeństwo!G7)</f>
        <v>16413.736</v>
      </c>
      <c r="H8" s="125">
        <f>SUM(Drogi!H172,Socjal!H76,Edukacja!H56,Zdrowie!H40,Informatyka!H16,Administracja!H35,Bezpieczeństwo!H7)</f>
        <v>11998.054999999998</v>
      </c>
      <c r="I8" s="125">
        <f>SUM(Drogi!I172,Socjal!I76,Edukacja!I56,Zdrowie!I40,Informatyka!I12,Administracja!I35,Bezpieczeństwo!I7)</f>
        <v>1884.83</v>
      </c>
      <c r="J8" s="125">
        <f>SUM(Drogi!J172,Socjal!J76,Edukacja!J56,Zdrowie!J40,Informatyka!J12,Administracja!J35,Bezpieczeństwo!J7)</f>
        <v>1650</v>
      </c>
      <c r="K8" s="128">
        <f>SUM(Drogi!K172,Socjal!K76,Edukacja!K56,Zdrowie!K40,Informatyka!K12,Administracja!K35,Bezpieczeństwo!K7)</f>
        <v>10275</v>
      </c>
    </row>
    <row r="9" spans="1:11" ht="12.75">
      <c r="A9" s="159"/>
      <c r="B9" s="172"/>
      <c r="C9" s="55" t="s">
        <v>6</v>
      </c>
      <c r="D9" s="113">
        <f>SUM(E9:K9)</f>
        <v>126494.584</v>
      </c>
      <c r="E9" s="113">
        <f>SUM(Drogi!E173,Socjal!E77,Edukacja!E57,Zdrowie!E41,Informatyka!E13,Administracja!E36,Bezpieczeństwo!E8)</f>
        <v>0</v>
      </c>
      <c r="F9" s="113">
        <f>SUM(Drogi!F173,Socjal!F77,Edukacja!F57,Zdrowie!F41,Informatyka!F13,Administracja!F36,Bezpieczeństwo!F8)</f>
        <v>0</v>
      </c>
      <c r="G9" s="113">
        <f>SUM(Drogi!G173,Socjal!G77,Edukacja!G57,Zdrowie!G41,Informatyka!G17,Administracja!G36,Bezpieczeństwo!G8)</f>
        <v>22057.61</v>
      </c>
      <c r="H9" s="113">
        <f>SUM(Drogi!H173,Socjal!H77,Edukacja!H57,Zdrowie!H41,Informatyka!H17,Administracja!H36,Bezpieczeństwo!H8)</f>
        <v>30422.264000000003</v>
      </c>
      <c r="I9" s="113">
        <f>SUM(Drogi!I173,Socjal!I77,Edukacja!I57,Zdrowie!I41,Informatyka!I13,Administracja!I36,Bezpieczeństwo!I8)</f>
        <v>8772.71</v>
      </c>
      <c r="J9" s="113">
        <f>SUM(Drogi!J173,Socjal!J77,Edukacja!J57,Zdrowie!J41,Informatyka!J13,Administracja!J36,Bezpieczeństwo!J8)</f>
        <v>7017</v>
      </c>
      <c r="K9" s="114">
        <f>SUM(Drogi!K173,Socjal!K77,Edukacja!K57,Zdrowie!K41,Informatyka!K13,Administracja!K36,Bezpieczeństwo!K8)</f>
        <v>58225</v>
      </c>
    </row>
    <row r="10" spans="1:11" ht="13.5" thickBot="1">
      <c r="A10" s="199"/>
      <c r="B10" s="173"/>
      <c r="C10" s="57" t="s">
        <v>7</v>
      </c>
      <c r="D10" s="115">
        <f>SUM(E10:K10)</f>
        <v>40433.331999999995</v>
      </c>
      <c r="E10" s="115">
        <f>SUM(Drogi!E174,Socjal!E78,Edukacja!E58,Zdrowie!E42,Informatyka!E14,Administracja!E37,Bezpieczeństwo!E9)</f>
        <v>3572.1000000000004</v>
      </c>
      <c r="F10" s="115">
        <f>SUM(Drogi!F174,Socjal!F78,Edukacja!F58,Zdrowie!F42,Informatyka!F14,Administracja!F37,Bezpieczeństwo!F9)</f>
        <v>7415.83</v>
      </c>
      <c r="G10" s="115">
        <f>SUM(Drogi!G174,Socjal!G78,Edukacja!G58,Zdrowie!G42,Informatyka!G18,Administracja!G37,Bezpieczeństwo!G9)</f>
        <v>16671.712</v>
      </c>
      <c r="H10" s="115">
        <f>SUM(Drogi!H174,Socjal!H78,Edukacja!H58,Zdrowie!H42,Informatyka!H18,Administracja!H37,Bezpieczeństwo!H9)</f>
        <v>12773.689999999999</v>
      </c>
      <c r="I10" s="115">
        <f>SUM(Drogi!I174,Socjal!I78,Edukacja!I58,Zdrowie!I42,Informatyka!I14,Administracja!I37,Bezpieczeństwo!I9)</f>
        <v>0</v>
      </c>
      <c r="J10" s="115">
        <f>SUM(Drogi!J174,Socjal!J78,Edukacja!J58,Zdrowie!J42,Informatyka!J14,Administracja!J37,Bezpieczeństwo!J9)</f>
        <v>0</v>
      </c>
      <c r="K10" s="116">
        <f>SUM(Drogi!K174,Socjal!K78,Edukacja!K58,Zdrowie!K42,Informatyka!K14,Administracja!K37,Bezpieczeństwo!K9)</f>
        <v>0</v>
      </c>
    </row>
  </sheetData>
  <sheetProtection/>
  <mergeCells count="7">
    <mergeCell ref="D4:D5"/>
    <mergeCell ref="E4:K4"/>
    <mergeCell ref="B7:B10"/>
    <mergeCell ref="A4:A5"/>
    <mergeCell ref="B4:B5"/>
    <mergeCell ref="A7:A10"/>
    <mergeCell ref="C4:C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Tomasz</cp:lastModifiedBy>
  <cp:lastPrinted>2009-01-29T11:18:45Z</cp:lastPrinted>
  <dcterms:created xsi:type="dcterms:W3CDTF">2007-08-17T11:24:54Z</dcterms:created>
  <dcterms:modified xsi:type="dcterms:W3CDTF">2009-01-29T11:18:59Z</dcterms:modified>
  <cp:category/>
  <cp:version/>
  <cp:contentType/>
  <cp:contentStatus/>
</cp:coreProperties>
</file>